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cordero\Desktop\Designation Flady Cordero\2019\BNEN 2018\BNEN 2018\"/>
    </mc:Choice>
  </mc:AlternateContent>
  <bookViews>
    <workbookView xWindow="0" yWindow="0" windowWidth="20490" windowHeight="7755" activeTab="2"/>
  </bookViews>
  <sheets>
    <sheet name="Menú" sheetId="5" r:id="rId1"/>
    <sheet name="Potencia" sheetId="2" r:id="rId2"/>
    <sheet name="Generación Tecnología" sheetId="3" r:id="rId3"/>
    <sheet name="Generación por Fuent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5" i="4" l="1"/>
  <c r="U82" i="3"/>
  <c r="U79" i="2" l="1"/>
  <c r="D38" i="2" l="1"/>
  <c r="D36" i="2"/>
  <c r="C36" i="2" l="1"/>
  <c r="C38" i="2"/>
  <c r="C39" i="2"/>
  <c r="U36" i="2"/>
  <c r="D26" i="3" l="1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E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C28" i="3"/>
  <c r="U10" i="2" l="1"/>
  <c r="C10" i="2"/>
  <c r="C17" i="2" s="1"/>
  <c r="U12" i="3"/>
  <c r="U17" i="2" l="1"/>
  <c r="U19" i="3"/>
  <c r="U27" i="3"/>
  <c r="C70" i="2"/>
  <c r="C58" i="2"/>
  <c r="C54" i="2"/>
  <c r="U39" i="2" l="1"/>
  <c r="U38" i="2"/>
  <c r="U54" i="2"/>
  <c r="U58" i="2"/>
  <c r="U59" i="2"/>
  <c r="U60" i="2"/>
  <c r="U61" i="2"/>
  <c r="U62" i="2"/>
  <c r="U64" i="2"/>
  <c r="U70" i="2"/>
  <c r="U71" i="2"/>
  <c r="U72" i="2"/>
  <c r="U73" i="2"/>
  <c r="U74" i="2"/>
  <c r="U76" i="2"/>
  <c r="U77" i="2"/>
  <c r="U24" i="2" l="1"/>
  <c r="U26" i="2"/>
  <c r="U57" i="3"/>
  <c r="S75" i="3"/>
  <c r="U41" i="3"/>
  <c r="U40" i="3"/>
  <c r="U38" i="3"/>
  <c r="U61" i="3"/>
  <c r="S57" i="3"/>
  <c r="U62" i="3"/>
  <c r="U63" i="3"/>
  <c r="U64" i="3"/>
  <c r="U65" i="3"/>
  <c r="U66" i="3"/>
  <c r="U67" i="3"/>
  <c r="U73" i="3"/>
  <c r="U74" i="3"/>
  <c r="U75" i="3"/>
  <c r="U76" i="3"/>
  <c r="U77" i="3"/>
  <c r="U78" i="3"/>
  <c r="U79" i="3"/>
  <c r="U80" i="3"/>
  <c r="U25" i="2" l="1"/>
  <c r="U75" i="2"/>
  <c r="U63" i="2"/>
  <c r="U66" i="2"/>
  <c r="U69" i="3"/>
  <c r="U76" i="4"/>
  <c r="C45" i="4"/>
  <c r="T45" i="4" l="1"/>
  <c r="U64" i="4"/>
  <c r="U66" i="4"/>
  <c r="U67" i="4"/>
  <c r="U68" i="4"/>
  <c r="U69" i="4"/>
  <c r="U70" i="4"/>
  <c r="U71" i="4"/>
  <c r="U72" i="4"/>
  <c r="U73" i="4"/>
  <c r="U74" i="4"/>
  <c r="U45" i="4"/>
  <c r="U60" i="4"/>
  <c r="U49" i="4"/>
  <c r="U50" i="4"/>
  <c r="U51" i="4"/>
  <c r="U52" i="4"/>
  <c r="U53" i="4"/>
  <c r="U54" i="4"/>
  <c r="U55" i="4"/>
  <c r="U56" i="4"/>
  <c r="U57" i="4"/>
  <c r="U58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T60" i="4"/>
  <c r="C60" i="4"/>
  <c r="U31" i="4"/>
  <c r="U18" i="4"/>
  <c r="C18" i="4"/>
  <c r="C72" i="2" l="1"/>
  <c r="C71" i="2"/>
  <c r="C80" i="3" l="1"/>
  <c r="C57" i="3" l="1"/>
  <c r="E77" i="3"/>
  <c r="C77" i="2" l="1"/>
  <c r="C26" i="2"/>
  <c r="D74" i="4" l="1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C74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S45" i="4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T57" i="3"/>
  <c r="D73" i="2" l="1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C73" i="2"/>
  <c r="C61" i="2"/>
  <c r="D73" i="3" l="1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C73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C76" i="3"/>
  <c r="C74" i="3"/>
  <c r="C61" i="3"/>
  <c r="S67" i="4" l="1"/>
  <c r="D72" i="2" l="1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E38" i="2" l="1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C24" i="2"/>
  <c r="D74" i="3" l="1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C79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C78" i="3"/>
  <c r="D12" i="3"/>
  <c r="F12" i="3"/>
  <c r="G12" i="3"/>
  <c r="G27" i="3" s="1"/>
  <c r="H12" i="3"/>
  <c r="I12" i="3"/>
  <c r="I27" i="3" s="1"/>
  <c r="J12" i="3"/>
  <c r="K12" i="3"/>
  <c r="K27" i="3" s="1"/>
  <c r="L12" i="3"/>
  <c r="M12" i="3"/>
  <c r="M27" i="3" s="1"/>
  <c r="N12" i="3"/>
  <c r="O12" i="3"/>
  <c r="O27" i="3" s="1"/>
  <c r="P12" i="3"/>
  <c r="Q12" i="3"/>
  <c r="Q27" i="3" s="1"/>
  <c r="R12" i="3"/>
  <c r="S12" i="3"/>
  <c r="S27" i="3" s="1"/>
  <c r="T12" i="3"/>
  <c r="C12" i="3"/>
  <c r="C26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C76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T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C7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D54" i="2"/>
  <c r="D10" i="2"/>
  <c r="E10" i="2"/>
  <c r="E17" i="2" s="1"/>
  <c r="F10" i="2"/>
  <c r="G10" i="2"/>
  <c r="H10" i="2"/>
  <c r="I10" i="2"/>
  <c r="I25" i="2" s="1"/>
  <c r="J10" i="2"/>
  <c r="K10" i="2"/>
  <c r="L10" i="2"/>
  <c r="L25" i="2" s="1"/>
  <c r="M10" i="2"/>
  <c r="M25" i="2" s="1"/>
  <c r="N10" i="2"/>
  <c r="O10" i="2"/>
  <c r="P10" i="2"/>
  <c r="P25" i="2" s="1"/>
  <c r="Q10" i="2"/>
  <c r="Q25" i="2" s="1"/>
  <c r="R10" i="2"/>
  <c r="S10" i="2"/>
  <c r="S25" i="2" s="1"/>
  <c r="T10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T17" i="2" l="1"/>
  <c r="N19" i="3"/>
  <c r="N27" i="3"/>
  <c r="F19" i="3"/>
  <c r="F27" i="3"/>
  <c r="D19" i="3"/>
  <c r="D27" i="3"/>
  <c r="R19" i="3"/>
  <c r="R27" i="3"/>
  <c r="J19" i="3"/>
  <c r="J27" i="3"/>
  <c r="T19" i="3"/>
  <c r="T27" i="3"/>
  <c r="P19" i="3"/>
  <c r="P27" i="3"/>
  <c r="L19" i="3"/>
  <c r="L27" i="3"/>
  <c r="H19" i="3"/>
  <c r="H27" i="3"/>
  <c r="T25" i="2"/>
  <c r="H25" i="2"/>
  <c r="H17" i="2"/>
  <c r="D25" i="2"/>
  <c r="D17" i="2"/>
  <c r="C75" i="2"/>
  <c r="C75" i="3"/>
  <c r="C63" i="3"/>
  <c r="S65" i="3"/>
  <c r="S19" i="3"/>
  <c r="O65" i="3"/>
  <c r="O19" i="3"/>
  <c r="K65" i="3"/>
  <c r="K19" i="3"/>
  <c r="G65" i="3"/>
  <c r="G19" i="3"/>
  <c r="D65" i="3"/>
  <c r="C27" i="3"/>
  <c r="C19" i="3"/>
  <c r="Q65" i="3"/>
  <c r="Q19" i="3"/>
  <c r="M65" i="3"/>
  <c r="M19" i="3"/>
  <c r="I65" i="3"/>
  <c r="I19" i="3"/>
  <c r="E65" i="3"/>
  <c r="E19" i="3"/>
  <c r="E63" i="3"/>
  <c r="E75" i="3"/>
  <c r="E82" i="3" s="1"/>
  <c r="Q63" i="3"/>
  <c r="Q75" i="3"/>
  <c r="F63" i="3"/>
  <c r="F75" i="3"/>
  <c r="J63" i="3"/>
  <c r="J75" i="3"/>
  <c r="N63" i="3"/>
  <c r="N75" i="3"/>
  <c r="R63" i="3"/>
  <c r="R75" i="3"/>
  <c r="M63" i="3"/>
  <c r="M75" i="3"/>
  <c r="G63" i="3"/>
  <c r="G75" i="3"/>
  <c r="K63" i="3"/>
  <c r="K75" i="3"/>
  <c r="O63" i="3"/>
  <c r="O75" i="3"/>
  <c r="S63" i="3"/>
  <c r="I63" i="3"/>
  <c r="I75" i="3"/>
  <c r="D63" i="3"/>
  <c r="D75" i="3"/>
  <c r="H63" i="3"/>
  <c r="H75" i="3"/>
  <c r="L38" i="3"/>
  <c r="L75" i="3"/>
  <c r="P63" i="3"/>
  <c r="P75" i="3"/>
  <c r="T40" i="3"/>
  <c r="T75" i="3"/>
  <c r="R17" i="2"/>
  <c r="R25" i="2"/>
  <c r="N63" i="2"/>
  <c r="N25" i="2"/>
  <c r="J63" i="2"/>
  <c r="J25" i="2"/>
  <c r="F63" i="2"/>
  <c r="F25" i="2"/>
  <c r="E25" i="2"/>
  <c r="L63" i="2"/>
  <c r="O17" i="2"/>
  <c r="O25" i="2"/>
  <c r="K17" i="2"/>
  <c r="K25" i="2"/>
  <c r="G17" i="2"/>
  <c r="G25" i="2"/>
  <c r="C25" i="2"/>
  <c r="R63" i="2"/>
  <c r="T63" i="2"/>
  <c r="S17" i="2"/>
  <c r="N17" i="2"/>
  <c r="J17" i="2"/>
  <c r="F17" i="2"/>
  <c r="Q17" i="2"/>
  <c r="M17" i="2"/>
  <c r="I17" i="2"/>
  <c r="P17" i="2"/>
  <c r="L17" i="2"/>
  <c r="H63" i="2"/>
  <c r="P75" i="2"/>
  <c r="P79" i="2" s="1"/>
  <c r="C63" i="2"/>
  <c r="H65" i="3"/>
  <c r="T77" i="3"/>
  <c r="D77" i="3"/>
  <c r="H77" i="3"/>
  <c r="L65" i="3"/>
  <c r="P77" i="3"/>
  <c r="L77" i="3"/>
  <c r="S77" i="3"/>
  <c r="S82" i="3" s="1"/>
  <c r="O77" i="3"/>
  <c r="K77" i="3"/>
  <c r="G77" i="3"/>
  <c r="R77" i="3"/>
  <c r="N77" i="3"/>
  <c r="J77" i="3"/>
  <c r="F77" i="3"/>
  <c r="C77" i="3"/>
  <c r="Q77" i="3"/>
  <c r="M77" i="3"/>
  <c r="I77" i="3"/>
  <c r="P65" i="3"/>
  <c r="T65" i="3"/>
  <c r="F65" i="3"/>
  <c r="N65" i="3"/>
  <c r="J65" i="3"/>
  <c r="R65" i="3"/>
  <c r="C65" i="3"/>
  <c r="H38" i="3"/>
  <c r="T38" i="3"/>
  <c r="L40" i="3"/>
  <c r="L63" i="3"/>
  <c r="E38" i="3"/>
  <c r="I38" i="3"/>
  <c r="M38" i="3"/>
  <c r="Q38" i="3"/>
  <c r="E40" i="3"/>
  <c r="I40" i="3"/>
  <c r="M40" i="3"/>
  <c r="Q40" i="3"/>
  <c r="D38" i="3"/>
  <c r="P38" i="3"/>
  <c r="H40" i="3"/>
  <c r="P40" i="3"/>
  <c r="T63" i="3"/>
  <c r="F38" i="3"/>
  <c r="J38" i="3"/>
  <c r="N38" i="3"/>
  <c r="R38" i="3"/>
  <c r="F40" i="3"/>
  <c r="J40" i="3"/>
  <c r="N40" i="3"/>
  <c r="R40" i="3"/>
  <c r="D40" i="3"/>
  <c r="C38" i="3"/>
  <c r="G38" i="3"/>
  <c r="K38" i="3"/>
  <c r="O38" i="3"/>
  <c r="S38" i="3"/>
  <c r="C40" i="3"/>
  <c r="G40" i="3"/>
  <c r="K40" i="3"/>
  <c r="O40" i="3"/>
  <c r="S40" i="3"/>
  <c r="L75" i="2"/>
  <c r="L79" i="2" s="1"/>
  <c r="H75" i="2"/>
  <c r="H79" i="2" s="1"/>
  <c r="T75" i="2"/>
  <c r="D75" i="2"/>
  <c r="D79" i="2" s="1"/>
  <c r="S75" i="2"/>
  <c r="O75" i="2"/>
  <c r="O79" i="2" s="1"/>
  <c r="K75" i="2"/>
  <c r="K79" i="2" s="1"/>
  <c r="G75" i="2"/>
  <c r="G79" i="2" s="1"/>
  <c r="R75" i="2"/>
  <c r="R79" i="2" s="1"/>
  <c r="N75" i="2"/>
  <c r="N79" i="2" s="1"/>
  <c r="J75" i="2"/>
  <c r="J79" i="2" s="1"/>
  <c r="F75" i="2"/>
  <c r="F79" i="2" s="1"/>
  <c r="Q75" i="2"/>
  <c r="Q79" i="2" s="1"/>
  <c r="M75" i="2"/>
  <c r="M79" i="2" s="1"/>
  <c r="I75" i="2"/>
  <c r="I79" i="2" s="1"/>
  <c r="E75" i="2"/>
  <c r="E79" i="2" s="1"/>
  <c r="S63" i="2"/>
  <c r="K63" i="2"/>
  <c r="D63" i="2"/>
  <c r="P63" i="2"/>
  <c r="O63" i="2"/>
  <c r="G63" i="2"/>
  <c r="E63" i="2"/>
  <c r="I63" i="2"/>
  <c r="M63" i="2"/>
  <c r="Q63" i="2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S51" i="4"/>
  <c r="T51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T5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S56" i="4"/>
  <c r="T56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C50" i="4"/>
  <c r="C51" i="4"/>
  <c r="C52" i="4"/>
  <c r="C53" i="4"/>
  <c r="C54" i="4"/>
  <c r="C55" i="4"/>
  <c r="C56" i="4"/>
  <c r="C57" i="4"/>
  <c r="C58" i="4"/>
  <c r="C49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S64" i="4"/>
  <c r="T64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S65" i="4"/>
  <c r="T65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T67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T69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T70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T71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T72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C65" i="4"/>
  <c r="C66" i="4"/>
  <c r="C67" i="4"/>
  <c r="C68" i="4"/>
  <c r="C69" i="4"/>
  <c r="C70" i="4"/>
  <c r="C71" i="4"/>
  <c r="C72" i="4"/>
  <c r="C73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C31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T82" i="3" l="1"/>
  <c r="T76" i="4"/>
  <c r="P66" i="2"/>
  <c r="S66" i="2"/>
  <c r="N76" i="4"/>
  <c r="C76" i="4"/>
  <c r="Q76" i="4"/>
  <c r="M76" i="4"/>
  <c r="I76" i="4"/>
  <c r="E76" i="4"/>
  <c r="R76" i="4"/>
  <c r="J76" i="4"/>
  <c r="P76" i="4"/>
  <c r="L76" i="4"/>
  <c r="H76" i="4"/>
  <c r="D76" i="4"/>
  <c r="F76" i="4"/>
  <c r="S76" i="4"/>
  <c r="O76" i="4"/>
  <c r="K76" i="4"/>
  <c r="G76" i="4"/>
  <c r="C79" i="2"/>
  <c r="I69" i="3"/>
  <c r="E69" i="3"/>
  <c r="G69" i="3"/>
  <c r="D69" i="3"/>
  <c r="O69" i="3"/>
  <c r="M69" i="3"/>
  <c r="N69" i="3"/>
  <c r="S69" i="3"/>
  <c r="Q69" i="3"/>
  <c r="R69" i="3"/>
  <c r="K69" i="3"/>
  <c r="K66" i="2"/>
  <c r="G66" i="2"/>
  <c r="O66" i="2"/>
  <c r="R66" i="2"/>
  <c r="E66" i="2"/>
  <c r="M66" i="2"/>
  <c r="T79" i="2"/>
  <c r="H66" i="2"/>
  <c r="S79" i="2"/>
  <c r="L66" i="2"/>
  <c r="D66" i="2"/>
  <c r="I66" i="2"/>
  <c r="Q66" i="2"/>
  <c r="H69" i="3"/>
  <c r="L69" i="3"/>
  <c r="C82" i="3"/>
  <c r="P82" i="3"/>
  <c r="D82" i="3"/>
  <c r="H82" i="3"/>
  <c r="P69" i="3"/>
  <c r="L82" i="3"/>
  <c r="Q82" i="3"/>
  <c r="R82" i="3"/>
  <c r="G82" i="3"/>
  <c r="F69" i="3"/>
  <c r="C69" i="3"/>
  <c r="I82" i="3"/>
  <c r="F82" i="3"/>
  <c r="K82" i="3"/>
  <c r="N82" i="3"/>
  <c r="M82" i="3"/>
  <c r="J82" i="3"/>
  <c r="O82" i="3"/>
  <c r="J69" i="3"/>
  <c r="T69" i="3"/>
  <c r="F66" i="2"/>
  <c r="T66" i="2"/>
  <c r="C66" i="2"/>
  <c r="J66" i="2"/>
  <c r="N66" i="2"/>
</calcChain>
</file>

<file path=xl/sharedStrings.xml><?xml version="1.0" encoding="utf-8"?>
<sst xmlns="http://schemas.openxmlformats.org/spreadsheetml/2006/main" count="201" uniqueCount="70">
  <si>
    <t>TV</t>
  </si>
  <si>
    <t>TG</t>
  </si>
  <si>
    <t>MCI</t>
  </si>
  <si>
    <t>CC</t>
  </si>
  <si>
    <t>HIDROELECTRICAS</t>
  </si>
  <si>
    <t>EOLICAS</t>
  </si>
  <si>
    <t>SOLAR FOTOVOLTAICA</t>
  </si>
  <si>
    <t>SENI</t>
  </si>
  <si>
    <t>&lt;1 MW</t>
  </si>
  <si>
    <t>1-10 MW</t>
  </si>
  <si>
    <t>&gt;10 MW</t>
  </si>
  <si>
    <t>Hidroeléctrica Embalse</t>
  </si>
  <si>
    <t>Hidroeléctrica Pasada</t>
  </si>
  <si>
    <t>TÉRMICAS</t>
  </si>
  <si>
    <t>RENOVABLE</t>
  </si>
  <si>
    <t>RENOVABLE EXTRICTO</t>
  </si>
  <si>
    <t>SISTEMAS AISLADOS</t>
  </si>
  <si>
    <t>CESP</t>
  </si>
  <si>
    <t>Diesel</t>
  </si>
  <si>
    <t>Carbón Mineral</t>
  </si>
  <si>
    <t>Gas Natural</t>
  </si>
  <si>
    <t>Agua</t>
  </si>
  <si>
    <t>Viento</t>
  </si>
  <si>
    <t>Sol</t>
  </si>
  <si>
    <t>Bagazo</t>
  </si>
  <si>
    <t>CAPACIDAD INSTALADA</t>
  </si>
  <si>
    <t>(MW)</t>
  </si>
  <si>
    <t>Turbo Vapor</t>
  </si>
  <si>
    <t>Turbo Gas</t>
  </si>
  <si>
    <t>Ciclo Combinados</t>
  </si>
  <si>
    <t>Eólica</t>
  </si>
  <si>
    <t>Hidroeléctrica</t>
  </si>
  <si>
    <t>Fotovoltaica</t>
  </si>
  <si>
    <t>Residencial Urbano</t>
  </si>
  <si>
    <t>Residencial Rural</t>
  </si>
  <si>
    <t>Restaurantes</t>
  </si>
  <si>
    <t>Hoteles</t>
  </si>
  <si>
    <t>Industrias</t>
  </si>
  <si>
    <t>Falconbridge</t>
  </si>
  <si>
    <t>Refidomsa</t>
  </si>
  <si>
    <t>PVDC (BARRICK - QUISQUEYA I)</t>
  </si>
  <si>
    <t>Biodigestores</t>
  </si>
  <si>
    <t>Fuel Oíl</t>
  </si>
  <si>
    <t>Gasolina</t>
  </si>
  <si>
    <t>Potencia Nominal</t>
  </si>
  <si>
    <t>Generación Bruta por Fuentes</t>
  </si>
  <si>
    <t>Generación Bruta por Tecnología</t>
  </si>
  <si>
    <t>AUTOPRODUCTORES</t>
  </si>
  <si>
    <t>NACIONAL</t>
  </si>
  <si>
    <t>Unidad: GWh</t>
  </si>
  <si>
    <t>Biogás</t>
  </si>
  <si>
    <t>Autoproductores1</t>
  </si>
  <si>
    <t>Medición Neta2</t>
  </si>
  <si>
    <t>NO DEFINIDAS</t>
  </si>
  <si>
    <t>No clasificada</t>
  </si>
  <si>
    <t>Autoproductores Solar</t>
  </si>
  <si>
    <t>Otras Biomasas (Arroz)</t>
  </si>
  <si>
    <t>Agrupaciones</t>
  </si>
  <si>
    <t>Nota: incluye solo inyecciones de Quisqueya I al Sistema Eléctrico Nacional Interconectado (SENI).</t>
  </si>
  <si>
    <t>Micro hidroeléctricas PPS/PNUD - UERS</t>
  </si>
  <si>
    <t>Factorías Arroceras</t>
  </si>
  <si>
    <t>Nota: Información en base Organismo Coordinador del Sistema Eléctrico Nacional Interconectado (OC-SENI), Sistemas Aislados, registros administrativos y en base  Encuesta Energética realizada entre el 2003 y 2004, en base al año 2001, realizada por CNE / Instituto de Economía Energética de la Fundación Bariloche del (IDEE/FB) (Argentina).</t>
  </si>
  <si>
    <t>Nota:  Centrales Eléctricas de Servicio Público (CESP) incluye Sistema Eléctrico Nacional Interconectado (SENI) y Sistemas Aislados.</t>
  </si>
  <si>
    <t>Nota: ha excluido capacidad Quisqueya I y Falconbridge (SENI), solo considera generación inyectada al sistema.</t>
  </si>
  <si>
    <t>Nota:  Centrales Eléctricas de Servicio Publico (CESP) incluye Sistema Eléctrico Nacional Interconectado (SENI) y Sistemas Aislados.</t>
  </si>
  <si>
    <t>Menú</t>
  </si>
  <si>
    <t>Fuente: Sistema de Información Energética Nacional (SIEN), Actualizado al 13 de mayo 2019, 2:13 p.m.</t>
  </si>
  <si>
    <r>
      <rPr>
        <b/>
        <sz val="11"/>
        <color theme="1"/>
        <rFont val="Calibri"/>
        <family val="2"/>
        <scheme val="minor"/>
      </rPr>
      <t>Elaborado por Flady Cordero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1"/>
        <rFont val="Calibri"/>
        <family val="2"/>
        <scheme val="minor"/>
      </rPr>
      <t>Revisado por Andrés de Peña Pimentel</t>
    </r>
    <r>
      <rPr>
        <sz val="11"/>
        <color theme="1"/>
        <rFont val="Calibri"/>
        <family val="2"/>
        <scheme val="minor"/>
      </rPr>
      <t xml:space="preserve"> en base Informaciones del </t>
    </r>
    <r>
      <rPr>
        <b/>
        <sz val="11"/>
        <color theme="1"/>
        <rFont val="Calibri"/>
        <family val="2"/>
        <scheme val="minor"/>
      </rPr>
      <t>Sistema de Información Energética Nacional (CNE), Comisión Nacional de Energía (CNE), Mayo 2019.</t>
    </r>
  </si>
  <si>
    <t>Punta Catalina</t>
  </si>
  <si>
    <t>Nota: Serie en revisión.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</si>
</sst>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rebuchet MS"/>
      <family val="2"/>
    </font>
    <font>
      <b/>
      <sz val="12"/>
      <color theme="3"/>
      <name val="Trebuchet MS"/>
      <family val="2"/>
    </font>
    <font>
      <sz val="10"/>
      <name val="Arial"/>
      <family val="2"/>
    </font>
    <font>
      <b/>
      <sz val="10"/>
      <name val="Trebuchet MS"/>
      <family val="2"/>
    </font>
    <font>
      <sz val="12"/>
      <color theme="1"/>
      <name val="Trebuchet MS"/>
      <family val="2"/>
    </font>
    <font>
      <b/>
      <sz val="8"/>
      <color theme="1"/>
      <name val="Trebuchet MS"/>
      <family val="2"/>
    </font>
    <font>
      <b/>
      <sz val="12"/>
      <color theme="1"/>
      <name val="Trebuchet MS"/>
      <family val="2"/>
    </font>
    <font>
      <sz val="8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sz val="12"/>
      <name val="Trebuchet MS"/>
      <family val="2"/>
    </font>
    <font>
      <sz val="12"/>
      <color theme="0"/>
      <name val="Trebuchet MS"/>
      <family val="2"/>
    </font>
    <font>
      <sz val="8"/>
      <color theme="0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0"/>
      <color theme="0"/>
      <name val="Trebuchet MS"/>
      <family val="2"/>
    </font>
    <font>
      <sz val="12"/>
      <color rgb="FF000000"/>
      <name val="Trebuchet MS"/>
      <family val="2"/>
    </font>
    <font>
      <b/>
      <sz val="12"/>
      <color rgb="FF002060"/>
      <name val="Trebuchet MS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 applyFill="1" applyAlignment="1">
      <alignment horizontal="left" vertical="center"/>
    </xf>
    <xf numFmtId="1" fontId="5" fillId="2" borderId="0" xfId="2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/>
    <xf numFmtId="0" fontId="8" fillId="2" borderId="0" xfId="0" applyFont="1" applyFill="1"/>
    <xf numFmtId="165" fontId="7" fillId="2" borderId="0" xfId="1" applyNumberFormat="1" applyFont="1" applyFill="1"/>
    <xf numFmtId="0" fontId="6" fillId="0" borderId="0" xfId="0" applyFont="1"/>
    <xf numFmtId="166" fontId="2" fillId="0" borderId="0" xfId="1" applyNumberFormat="1" applyFont="1"/>
    <xf numFmtId="165" fontId="2" fillId="0" borderId="0" xfId="1" applyNumberFormat="1" applyFont="1"/>
    <xf numFmtId="43" fontId="2" fillId="0" borderId="0" xfId="0" applyNumberFormat="1" applyFont="1"/>
    <xf numFmtId="165" fontId="2" fillId="0" borderId="0" xfId="0" applyNumberFormat="1" applyFont="1"/>
    <xf numFmtId="164" fontId="7" fillId="2" borderId="0" xfId="1" applyNumberFormat="1" applyFont="1" applyFill="1"/>
    <xf numFmtId="164" fontId="0" fillId="0" borderId="0" xfId="1" applyFont="1"/>
    <xf numFmtId="164" fontId="7" fillId="2" borderId="0" xfId="1" applyFont="1" applyFill="1"/>
    <xf numFmtId="0" fontId="6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5" fillId="3" borderId="0" xfId="0" applyFont="1" applyFill="1"/>
    <xf numFmtId="164" fontId="16" fillId="3" borderId="0" xfId="1" applyFont="1" applyFill="1"/>
    <xf numFmtId="0" fontId="14" fillId="4" borderId="0" xfId="0" applyFont="1" applyFill="1"/>
    <xf numFmtId="164" fontId="9" fillId="4" borderId="0" xfId="1" applyFont="1" applyFill="1"/>
    <xf numFmtId="0" fontId="17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indent="1"/>
    </xf>
    <xf numFmtId="164" fontId="2" fillId="0" borderId="1" xfId="1" applyFont="1" applyFill="1" applyBorder="1"/>
    <xf numFmtId="43" fontId="0" fillId="0" borderId="0" xfId="0" applyNumberFormat="1"/>
    <xf numFmtId="0" fontId="19" fillId="4" borderId="1" xfId="0" applyFont="1" applyFill="1" applyBorder="1"/>
    <xf numFmtId="164" fontId="19" fillId="4" borderId="1" xfId="1" applyFont="1" applyFill="1" applyBorder="1"/>
    <xf numFmtId="164" fontId="18" fillId="0" borderId="1" xfId="1" applyFont="1" applyFill="1" applyBorder="1"/>
    <xf numFmtId="0" fontId="20" fillId="3" borderId="1" xfId="0" applyFont="1" applyFill="1" applyBorder="1"/>
    <xf numFmtId="164" fontId="20" fillId="3" borderId="1" xfId="1" applyFont="1" applyFill="1" applyBorder="1"/>
    <xf numFmtId="0" fontId="18" fillId="0" borderId="1" xfId="0" applyFont="1" applyFill="1" applyBorder="1" applyAlignment="1">
      <alignment horizontal="left" indent="1"/>
    </xf>
    <xf numFmtId="2" fontId="18" fillId="0" borderId="1" xfId="0" applyNumberFormat="1" applyFont="1" applyBorder="1"/>
    <xf numFmtId="0" fontId="8" fillId="0" borderId="0" xfId="0" applyFont="1" applyFill="1" applyAlignment="1">
      <alignment horizontal="left" indent="1"/>
    </xf>
    <xf numFmtId="0" fontId="19" fillId="4" borderId="1" xfId="0" applyFont="1" applyFill="1" applyBorder="1" applyAlignment="1">
      <alignment horizontal="left" indent="1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3" fillId="0" borderId="0" xfId="0" applyFont="1" applyFill="1" applyAlignment="1">
      <alignment horizontal="left" indent="1"/>
    </xf>
    <xf numFmtId="164" fontId="0" fillId="0" borderId="0" xfId="0" applyNumberFormat="1"/>
    <xf numFmtId="10" fontId="0" fillId="0" borderId="0" xfId="3" applyNumberFormat="1" applyFont="1"/>
    <xf numFmtId="0" fontId="21" fillId="0" borderId="0" xfId="0" applyFont="1" applyAlignment="1">
      <alignment horizontal="left" vertical="center" wrapText="1" indent="1"/>
    </xf>
  </cellXfs>
  <cellStyles count="4">
    <cellStyle name="Millares" xfId="1" builtinId="3"/>
    <cellStyle name="Normal" xfId="0" builtinId="0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8"/>
  <sheetViews>
    <sheetView workbookViewId="0">
      <selection activeCell="D6" sqref="D6"/>
    </sheetView>
  </sheetViews>
  <sheetFormatPr baseColWidth="10" defaultRowHeight="15" x14ac:dyDescent="0.25"/>
  <cols>
    <col min="2" max="2" width="9.140625" customWidth="1"/>
  </cols>
  <sheetData>
    <row r="2" spans="2:2" ht="16.5" x14ac:dyDescent="0.3">
      <c r="B2" s="18" t="s">
        <v>65</v>
      </c>
    </row>
    <row r="3" spans="2:2" ht="16.5" x14ac:dyDescent="0.3">
      <c r="B3" s="19"/>
    </row>
    <row r="4" spans="2:2" ht="18.75" x14ac:dyDescent="0.3">
      <c r="B4" s="20" t="s">
        <v>44</v>
      </c>
    </row>
    <row r="5" spans="2:2" ht="8.1" customHeight="1" x14ac:dyDescent="0.3">
      <c r="B5" s="21"/>
    </row>
    <row r="6" spans="2:2" ht="18.75" x14ac:dyDescent="0.3">
      <c r="B6" s="20" t="s">
        <v>46</v>
      </c>
    </row>
    <row r="7" spans="2:2" ht="8.1" customHeight="1" x14ac:dyDescent="0.3">
      <c r="B7" s="21"/>
    </row>
    <row r="8" spans="2:2" ht="18.75" x14ac:dyDescent="0.3">
      <c r="B8" s="20" t="s">
        <v>45</v>
      </c>
    </row>
  </sheetData>
  <hyperlinks>
    <hyperlink ref="B4" location="Potencia!A1" display="Potencia Nominal"/>
    <hyperlink ref="B8" location="'Generación por Fuentes'!A1" display="Generación Bruta por Fuentes"/>
    <hyperlink ref="B6" location="'Generación Tecnología'!A1" display="Generación Bruta por Tecnología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2:AH201"/>
  <sheetViews>
    <sheetView zoomScale="80" zoomScaleNormal="80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T67" sqref="T67:V67"/>
    </sheetView>
  </sheetViews>
  <sheetFormatPr baseColWidth="10" defaultRowHeight="15" outlineLevelRow="2" x14ac:dyDescent="0.25"/>
  <cols>
    <col min="1" max="1" width="2.140625" customWidth="1"/>
    <col min="2" max="2" width="36" customWidth="1"/>
    <col min="3" max="21" width="10.42578125" customWidth="1"/>
    <col min="22" max="22" width="3.28515625" customWidth="1"/>
  </cols>
  <sheetData>
    <row r="2" spans="2:21" ht="18" x14ac:dyDescent="0.25">
      <c r="B2" s="3" t="s">
        <v>25</v>
      </c>
    </row>
    <row r="3" spans="2:21" ht="18" x14ac:dyDescent="0.35">
      <c r="B3" s="9"/>
    </row>
    <row r="4" spans="2:21" ht="18" x14ac:dyDescent="0.3">
      <c r="B4" s="3" t="s">
        <v>26</v>
      </c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</row>
    <row r="5" spans="2:21" ht="18" x14ac:dyDescent="0.3">
      <c r="B5" s="3"/>
      <c r="C5" s="1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2:21" ht="15.75" outlineLevel="1" x14ac:dyDescent="0.3">
      <c r="B6" s="30" t="s">
        <v>27</v>
      </c>
      <c r="C6" s="31">
        <v>591.6</v>
      </c>
      <c r="D6" s="31">
        <v>637.18000000000006</v>
      </c>
      <c r="E6" s="31">
        <v>637.18000000000006</v>
      </c>
      <c r="F6" s="31">
        <v>598.08000000000004</v>
      </c>
      <c r="G6" s="31">
        <v>598.08000000000004</v>
      </c>
      <c r="H6" s="31">
        <v>598.08000000000004</v>
      </c>
      <c r="I6" s="31">
        <v>598.08000000000004</v>
      </c>
      <c r="J6" s="31">
        <v>598.08000000000004</v>
      </c>
      <c r="K6" s="31">
        <v>598.08000000000004</v>
      </c>
      <c r="L6" s="31">
        <v>598.08000000000004</v>
      </c>
      <c r="M6" s="31">
        <v>598.08000000000004</v>
      </c>
      <c r="N6" s="31">
        <v>598.08000000000004</v>
      </c>
      <c r="O6" s="31">
        <v>598.08000000000004</v>
      </c>
      <c r="P6" s="31">
        <v>570.48</v>
      </c>
      <c r="Q6" s="31">
        <v>570.48</v>
      </c>
      <c r="R6" s="31">
        <v>423.47999999999996</v>
      </c>
      <c r="S6" s="32">
        <v>458.18</v>
      </c>
      <c r="T6" s="32">
        <v>373.28</v>
      </c>
      <c r="U6" s="32">
        <v>379.57499999999999</v>
      </c>
    </row>
    <row r="7" spans="2:21" ht="15.75" outlineLevel="1" x14ac:dyDescent="0.3">
      <c r="B7" s="33" t="s">
        <v>28</v>
      </c>
      <c r="C7" s="34">
        <v>788.4</v>
      </c>
      <c r="D7" s="34">
        <v>788.4</v>
      </c>
      <c r="E7" s="34">
        <v>718.4</v>
      </c>
      <c r="F7" s="34">
        <v>572.70000000000005</v>
      </c>
      <c r="G7" s="34">
        <v>503.70000000000005</v>
      </c>
      <c r="H7" s="34">
        <v>503.70000000000005</v>
      </c>
      <c r="I7" s="34">
        <v>503.70000000000005</v>
      </c>
      <c r="J7" s="34">
        <v>402.6</v>
      </c>
      <c r="K7" s="34">
        <v>370.5</v>
      </c>
      <c r="L7" s="34">
        <v>336</v>
      </c>
      <c r="M7" s="34">
        <v>336</v>
      </c>
      <c r="N7" s="34">
        <v>336</v>
      </c>
      <c r="O7" s="34">
        <v>370</v>
      </c>
      <c r="P7" s="34">
        <v>370</v>
      </c>
      <c r="Q7" s="34">
        <v>370</v>
      </c>
      <c r="R7" s="34">
        <v>370</v>
      </c>
      <c r="S7" s="32">
        <v>370</v>
      </c>
      <c r="T7" s="32">
        <v>134</v>
      </c>
      <c r="U7" s="32">
        <v>134</v>
      </c>
    </row>
    <row r="8" spans="2:21" ht="15.75" outlineLevel="1" x14ac:dyDescent="0.3">
      <c r="B8" s="30" t="s">
        <v>2</v>
      </c>
      <c r="C8" s="31">
        <v>599.08000000000004</v>
      </c>
      <c r="D8" s="31">
        <v>752.07999999999993</v>
      </c>
      <c r="E8" s="31">
        <v>701.98</v>
      </c>
      <c r="F8" s="31">
        <v>802.07999999999993</v>
      </c>
      <c r="G8" s="31">
        <v>802.07999999999993</v>
      </c>
      <c r="H8" s="31">
        <v>800.38</v>
      </c>
      <c r="I8" s="31">
        <v>726.36</v>
      </c>
      <c r="J8" s="31">
        <v>726.36</v>
      </c>
      <c r="K8" s="31">
        <v>677.26</v>
      </c>
      <c r="L8" s="31">
        <v>705.26</v>
      </c>
      <c r="M8" s="31">
        <v>744.8599999999999</v>
      </c>
      <c r="N8" s="31">
        <v>728.8599999999999</v>
      </c>
      <c r="O8" s="31">
        <v>834.45999999999992</v>
      </c>
      <c r="P8" s="31">
        <v>1059.7600000000002</v>
      </c>
      <c r="Q8" s="31">
        <v>1084.9600000000003</v>
      </c>
      <c r="R8" s="31">
        <v>1051.6600000000001</v>
      </c>
      <c r="S8" s="32">
        <v>1034.6600000000001</v>
      </c>
      <c r="T8" s="32">
        <v>1034.6600000000001</v>
      </c>
      <c r="U8" s="32">
        <v>1060.8399999999999</v>
      </c>
    </row>
    <row r="9" spans="2:21" ht="15.75" outlineLevel="1" x14ac:dyDescent="0.3">
      <c r="B9" s="33" t="s">
        <v>29</v>
      </c>
      <c r="C9" s="34">
        <v>185</v>
      </c>
      <c r="D9" s="34">
        <v>485</v>
      </c>
      <c r="E9" s="34">
        <v>485</v>
      </c>
      <c r="F9" s="34">
        <v>804</v>
      </c>
      <c r="G9" s="34">
        <v>804</v>
      </c>
      <c r="H9" s="34">
        <v>804</v>
      </c>
      <c r="I9" s="34">
        <v>804</v>
      </c>
      <c r="J9" s="34">
        <v>804</v>
      </c>
      <c r="K9" s="34">
        <v>804</v>
      </c>
      <c r="L9" s="34">
        <v>804</v>
      </c>
      <c r="M9" s="34">
        <v>804</v>
      </c>
      <c r="N9" s="34">
        <v>804</v>
      </c>
      <c r="O9" s="34">
        <v>804</v>
      </c>
      <c r="P9" s="34">
        <v>804</v>
      </c>
      <c r="Q9" s="34">
        <v>804</v>
      </c>
      <c r="R9" s="34">
        <v>804</v>
      </c>
      <c r="S9" s="32">
        <v>804</v>
      </c>
      <c r="T9" s="32">
        <v>1163.3</v>
      </c>
      <c r="U9" s="32">
        <v>1163.3</v>
      </c>
    </row>
    <row r="10" spans="2:21" ht="15.75" outlineLevel="1" collapsed="1" x14ac:dyDescent="0.3">
      <c r="B10" s="30" t="s">
        <v>31</v>
      </c>
      <c r="C10" s="31">
        <f>+C11+C12+C13</f>
        <v>453.97</v>
      </c>
      <c r="D10" s="31">
        <f t="shared" ref="D10:T10" si="0">+D11+D12+D13</f>
        <v>463.78</v>
      </c>
      <c r="E10" s="31">
        <f t="shared" si="0"/>
        <v>463.78</v>
      </c>
      <c r="F10" s="31">
        <f t="shared" si="0"/>
        <v>464.48</v>
      </c>
      <c r="G10" s="31">
        <f t="shared" si="0"/>
        <v>464.48</v>
      </c>
      <c r="H10" s="31">
        <f t="shared" si="0"/>
        <v>464.48</v>
      </c>
      <c r="I10" s="31">
        <f t="shared" si="0"/>
        <v>465.38</v>
      </c>
      <c r="J10" s="31">
        <f t="shared" si="0"/>
        <v>465.38</v>
      </c>
      <c r="K10" s="31">
        <f t="shared" si="0"/>
        <v>468.58</v>
      </c>
      <c r="L10" s="31">
        <f t="shared" si="0"/>
        <v>523.43000000000006</v>
      </c>
      <c r="M10" s="31">
        <f t="shared" si="0"/>
        <v>523.43000000000006</v>
      </c>
      <c r="N10" s="31">
        <f t="shared" si="0"/>
        <v>523.43000000000006</v>
      </c>
      <c r="O10" s="31">
        <f t="shared" si="0"/>
        <v>613.03</v>
      </c>
      <c r="P10" s="31">
        <f t="shared" si="0"/>
        <v>613.03</v>
      </c>
      <c r="Q10" s="31">
        <f t="shared" si="0"/>
        <v>615.93000000000006</v>
      </c>
      <c r="R10" s="31">
        <f t="shared" si="0"/>
        <v>615.93000000000006</v>
      </c>
      <c r="S10" s="32">
        <f t="shared" si="0"/>
        <v>615.93000000000006</v>
      </c>
      <c r="T10" s="32">
        <f t="shared" si="0"/>
        <v>615.93000000000006</v>
      </c>
      <c r="U10" s="32">
        <f>+U11+U12+U13</f>
        <v>615.93000000000006</v>
      </c>
    </row>
    <row r="11" spans="2:21" ht="15.75" hidden="1" outlineLevel="2" x14ac:dyDescent="0.3">
      <c r="B11" s="35" t="s">
        <v>8</v>
      </c>
      <c r="C11" s="36">
        <v>1.03</v>
      </c>
      <c r="D11" s="36">
        <v>1.1399999999999999</v>
      </c>
      <c r="E11" s="36">
        <v>1.1399999999999999</v>
      </c>
      <c r="F11" s="36">
        <v>1.8399999999999999</v>
      </c>
      <c r="G11" s="36">
        <v>1.8399999999999999</v>
      </c>
      <c r="H11" s="36">
        <v>1.8399999999999999</v>
      </c>
      <c r="I11" s="36">
        <v>2.74</v>
      </c>
      <c r="J11" s="36">
        <v>2.74</v>
      </c>
      <c r="K11" s="36">
        <v>2.74</v>
      </c>
      <c r="L11" s="36">
        <v>3.59</v>
      </c>
      <c r="M11" s="36">
        <v>3.59</v>
      </c>
      <c r="N11" s="36">
        <v>3.59</v>
      </c>
      <c r="O11" s="36">
        <v>3.59</v>
      </c>
      <c r="P11" s="36">
        <v>3.59</v>
      </c>
      <c r="Q11" s="36">
        <v>3.59</v>
      </c>
      <c r="R11" s="36">
        <v>3.59</v>
      </c>
      <c r="S11" s="36">
        <v>3.59</v>
      </c>
      <c r="T11" s="32">
        <v>3.59</v>
      </c>
      <c r="U11" s="32">
        <v>3.59</v>
      </c>
    </row>
    <row r="12" spans="2:21" ht="15.75" hidden="1" outlineLevel="2" x14ac:dyDescent="0.3">
      <c r="B12" s="35" t="s">
        <v>9</v>
      </c>
      <c r="C12" s="36">
        <v>31.44</v>
      </c>
      <c r="D12" s="36">
        <v>41.14</v>
      </c>
      <c r="E12" s="36">
        <v>41.14</v>
      </c>
      <c r="F12" s="36">
        <v>41.14</v>
      </c>
      <c r="G12" s="36">
        <v>41.14</v>
      </c>
      <c r="H12" s="36">
        <v>41.14</v>
      </c>
      <c r="I12" s="36">
        <v>41.14</v>
      </c>
      <c r="J12" s="36">
        <v>41.14</v>
      </c>
      <c r="K12" s="36">
        <v>44.34</v>
      </c>
      <c r="L12" s="36">
        <v>48.34</v>
      </c>
      <c r="M12" s="36">
        <v>48.34</v>
      </c>
      <c r="N12" s="36">
        <v>48.34</v>
      </c>
      <c r="O12" s="36">
        <v>48.34</v>
      </c>
      <c r="P12" s="36">
        <v>48.34</v>
      </c>
      <c r="Q12" s="36">
        <v>51.24</v>
      </c>
      <c r="R12" s="36">
        <v>51.24</v>
      </c>
      <c r="S12" s="36">
        <v>51.24</v>
      </c>
      <c r="T12" s="32">
        <v>51.24</v>
      </c>
      <c r="U12" s="32">
        <v>51.24</v>
      </c>
    </row>
    <row r="13" spans="2:21" ht="15.75" hidden="1" outlineLevel="2" x14ac:dyDescent="0.3">
      <c r="B13" s="38" t="s">
        <v>10</v>
      </c>
      <c r="C13" s="36">
        <v>421.5</v>
      </c>
      <c r="D13" s="36">
        <v>421.5</v>
      </c>
      <c r="E13" s="36">
        <v>421.5</v>
      </c>
      <c r="F13" s="36">
        <v>421.5</v>
      </c>
      <c r="G13" s="36">
        <v>421.5</v>
      </c>
      <c r="H13" s="36">
        <v>421.5</v>
      </c>
      <c r="I13" s="36">
        <v>421.5</v>
      </c>
      <c r="J13" s="36">
        <v>421.5</v>
      </c>
      <c r="K13" s="36">
        <v>421.5</v>
      </c>
      <c r="L13" s="36">
        <v>471.5</v>
      </c>
      <c r="M13" s="36">
        <v>471.5</v>
      </c>
      <c r="N13" s="36">
        <v>471.5</v>
      </c>
      <c r="O13" s="36">
        <v>561.1</v>
      </c>
      <c r="P13" s="36">
        <v>561.1</v>
      </c>
      <c r="Q13" s="36">
        <v>561.1</v>
      </c>
      <c r="R13" s="36">
        <v>561.1</v>
      </c>
      <c r="S13" s="32">
        <v>561.1</v>
      </c>
      <c r="T13" s="32">
        <v>561.1</v>
      </c>
      <c r="U13" s="32">
        <v>561.1</v>
      </c>
    </row>
    <row r="14" spans="2:21" ht="15.75" outlineLevel="1" x14ac:dyDescent="0.3">
      <c r="B14" s="33" t="s">
        <v>30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33.450000000000003</v>
      </c>
      <c r="O14" s="34">
        <v>85.45</v>
      </c>
      <c r="P14" s="34">
        <v>85.45</v>
      </c>
      <c r="Q14" s="34">
        <v>85.45</v>
      </c>
      <c r="R14" s="34">
        <v>85.45</v>
      </c>
      <c r="S14" s="32">
        <v>134.94999999999999</v>
      </c>
      <c r="T14" s="32">
        <v>134.94999999999999</v>
      </c>
      <c r="U14" s="32">
        <v>183.25</v>
      </c>
    </row>
    <row r="15" spans="2:21" ht="15.75" outlineLevel="1" x14ac:dyDescent="0.3">
      <c r="B15" s="30" t="s">
        <v>32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2">
        <v>30</v>
      </c>
      <c r="T15" s="32">
        <v>30</v>
      </c>
      <c r="U15" s="32">
        <v>87.9</v>
      </c>
    </row>
    <row r="16" spans="2:21" ht="18" outlineLevel="1" x14ac:dyDescent="0.35">
      <c r="B16" s="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2:23" ht="18" x14ac:dyDescent="0.35">
      <c r="B17" s="7" t="s">
        <v>7</v>
      </c>
      <c r="C17" s="14">
        <f>+C6+C7+C8+C9+C14+C10+C15</f>
        <v>2618.0500000000002</v>
      </c>
      <c r="D17" s="14">
        <f>+D6+D7+D8+D9+D14+D10+D15</f>
        <v>3126.4399999999996</v>
      </c>
      <c r="E17" s="14">
        <f>+E6+E7+E8+E9+E14+E10+E15</f>
        <v>3006.34</v>
      </c>
      <c r="F17" s="14">
        <f t="shared" ref="F17:S17" si="1">+F6+F7+F8+F9+F14+F10+F15</f>
        <v>3241.34</v>
      </c>
      <c r="G17" s="14">
        <f t="shared" si="1"/>
        <v>3172.34</v>
      </c>
      <c r="H17" s="14">
        <f>+H6+H7+H8+H9+H14+H10+H15</f>
        <v>3170.6400000000003</v>
      </c>
      <c r="I17" s="14">
        <f t="shared" si="1"/>
        <v>3097.5200000000004</v>
      </c>
      <c r="J17" s="14">
        <f t="shared" si="1"/>
        <v>2996.42</v>
      </c>
      <c r="K17" s="14">
        <f t="shared" si="1"/>
        <v>2918.42</v>
      </c>
      <c r="L17" s="14">
        <f t="shared" si="1"/>
        <v>2966.7700000000004</v>
      </c>
      <c r="M17" s="14">
        <f t="shared" si="1"/>
        <v>3006.37</v>
      </c>
      <c r="N17" s="14">
        <f t="shared" si="1"/>
        <v>3023.8199999999997</v>
      </c>
      <c r="O17" s="14">
        <f t="shared" si="1"/>
        <v>3305.0199999999995</v>
      </c>
      <c r="P17" s="14">
        <f t="shared" si="1"/>
        <v>3502.7200000000003</v>
      </c>
      <c r="Q17" s="14">
        <f t="shared" si="1"/>
        <v>3530.8200000000006</v>
      </c>
      <c r="R17" s="14">
        <f t="shared" si="1"/>
        <v>3350.5200000000004</v>
      </c>
      <c r="S17" s="14">
        <f t="shared" si="1"/>
        <v>3447.7200000000003</v>
      </c>
      <c r="T17" s="14">
        <f>+T6+T7+T8+T9+T14+T10+T15</f>
        <v>3486.12</v>
      </c>
      <c r="U17" s="14">
        <f>+U6+U7+U8+U9+U14+U10+U15</f>
        <v>3624.7950000000005</v>
      </c>
    </row>
    <row r="18" spans="2:23" ht="18" x14ac:dyDescent="0.35">
      <c r="B18" s="9"/>
    </row>
    <row r="19" spans="2:23" ht="18" x14ac:dyDescent="0.35">
      <c r="B19" s="17" t="s">
        <v>63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3" ht="18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2:23" ht="18" x14ac:dyDescent="0.35">
      <c r="B21" s="37" t="s">
        <v>11</v>
      </c>
      <c r="C21" s="15">
        <v>451.73999999999995</v>
      </c>
      <c r="D21" s="15">
        <v>451.73999999999995</v>
      </c>
      <c r="E21" s="15">
        <v>451.73999999999995</v>
      </c>
      <c r="F21" s="15">
        <v>451.73999999999995</v>
      </c>
      <c r="G21" s="15">
        <v>451.73999999999995</v>
      </c>
      <c r="H21" s="15">
        <v>451.73999999999995</v>
      </c>
      <c r="I21" s="15">
        <v>452.63999999999993</v>
      </c>
      <c r="J21" s="15">
        <v>452.63999999999993</v>
      </c>
      <c r="K21" s="15">
        <v>452.63999999999993</v>
      </c>
      <c r="L21" s="15">
        <v>502.63999999999993</v>
      </c>
      <c r="M21" s="15">
        <v>502.63999999999993</v>
      </c>
      <c r="N21" s="15">
        <v>502.63999999999993</v>
      </c>
      <c r="O21" s="15">
        <v>592.24</v>
      </c>
      <c r="P21" s="15">
        <v>592.24</v>
      </c>
      <c r="Q21" s="15">
        <v>592.24</v>
      </c>
      <c r="R21" s="15">
        <v>592.24</v>
      </c>
      <c r="S21" s="15">
        <v>592.24</v>
      </c>
      <c r="T21" s="15">
        <v>592.24</v>
      </c>
      <c r="U21" s="15">
        <v>592.24</v>
      </c>
      <c r="V21" s="9"/>
    </row>
    <row r="22" spans="2:23" ht="18" x14ac:dyDescent="0.35">
      <c r="B22" s="37" t="s">
        <v>12</v>
      </c>
      <c r="C22" s="15">
        <v>2.23</v>
      </c>
      <c r="D22" s="15">
        <v>12.04</v>
      </c>
      <c r="E22" s="15">
        <v>12.04</v>
      </c>
      <c r="F22" s="15">
        <v>12.739999999999998</v>
      </c>
      <c r="G22" s="15">
        <v>12.739999999999998</v>
      </c>
      <c r="H22" s="15">
        <v>12.739999999999998</v>
      </c>
      <c r="I22" s="15">
        <v>12.739999999999998</v>
      </c>
      <c r="J22" s="15">
        <v>12.739999999999998</v>
      </c>
      <c r="K22" s="15">
        <v>15.94</v>
      </c>
      <c r="L22" s="15">
        <v>20.789999999999996</v>
      </c>
      <c r="M22" s="15">
        <v>20.789999999999996</v>
      </c>
      <c r="N22" s="15">
        <v>20.789999999999996</v>
      </c>
      <c r="O22" s="15">
        <v>20.789999999999996</v>
      </c>
      <c r="P22" s="15">
        <v>20.789999999999996</v>
      </c>
      <c r="Q22" s="15">
        <v>23.689999999999994</v>
      </c>
      <c r="R22" s="15">
        <v>23.689999999999994</v>
      </c>
      <c r="S22" s="15">
        <v>23.689999999999994</v>
      </c>
      <c r="T22" s="15">
        <v>23.689999999999994</v>
      </c>
      <c r="U22" s="15">
        <v>23.689999999999994</v>
      </c>
      <c r="V22" s="9"/>
    </row>
    <row r="23" spans="2:23" ht="18" x14ac:dyDescent="0.35">
      <c r="B23" s="17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9"/>
    </row>
    <row r="24" spans="2:23" ht="18" x14ac:dyDescent="0.35">
      <c r="B24" s="37" t="s">
        <v>13</v>
      </c>
      <c r="C24" s="15">
        <f>+C6+C7+C8+C9</f>
        <v>2164.08</v>
      </c>
      <c r="D24" s="15">
        <f t="shared" ref="D24:T24" si="2">+D6+D7+D8+D9</f>
        <v>2662.66</v>
      </c>
      <c r="E24" s="15">
        <f t="shared" si="2"/>
        <v>2542.56</v>
      </c>
      <c r="F24" s="15">
        <f t="shared" si="2"/>
        <v>2776.86</v>
      </c>
      <c r="G24" s="15">
        <f t="shared" si="2"/>
        <v>2707.86</v>
      </c>
      <c r="H24" s="15">
        <f t="shared" si="2"/>
        <v>2706.1600000000003</v>
      </c>
      <c r="I24" s="15">
        <f t="shared" si="2"/>
        <v>2632.1400000000003</v>
      </c>
      <c r="J24" s="15">
        <f t="shared" si="2"/>
        <v>2531.04</v>
      </c>
      <c r="K24" s="15">
        <f t="shared" si="2"/>
        <v>2449.84</v>
      </c>
      <c r="L24" s="15">
        <f t="shared" si="2"/>
        <v>2443.34</v>
      </c>
      <c r="M24" s="15">
        <f t="shared" si="2"/>
        <v>2482.94</v>
      </c>
      <c r="N24" s="15">
        <f t="shared" si="2"/>
        <v>2466.94</v>
      </c>
      <c r="O24" s="15">
        <f t="shared" si="2"/>
        <v>2606.54</v>
      </c>
      <c r="P24" s="15">
        <f t="shared" si="2"/>
        <v>2804.2400000000002</v>
      </c>
      <c r="Q24" s="15">
        <f t="shared" si="2"/>
        <v>2829.4400000000005</v>
      </c>
      <c r="R24" s="15">
        <f t="shared" si="2"/>
        <v>2649.1400000000003</v>
      </c>
      <c r="S24" s="15">
        <f t="shared" si="2"/>
        <v>2666.84</v>
      </c>
      <c r="T24" s="15">
        <f t="shared" si="2"/>
        <v>2705.24</v>
      </c>
      <c r="U24" s="15">
        <f t="shared" ref="U24" si="3">+U6+U7+U8+U9</f>
        <v>2737.7150000000001</v>
      </c>
    </row>
    <row r="25" spans="2:23" ht="18" x14ac:dyDescent="0.35">
      <c r="B25" s="37" t="s">
        <v>14</v>
      </c>
      <c r="C25" s="15">
        <f>+C14+C15+C10</f>
        <v>453.97</v>
      </c>
      <c r="D25" s="15">
        <f t="shared" ref="D25:T25" si="4">+D14+D15+D10</f>
        <v>463.78</v>
      </c>
      <c r="E25" s="15">
        <f t="shared" si="4"/>
        <v>463.78</v>
      </c>
      <c r="F25" s="15">
        <f t="shared" si="4"/>
        <v>464.48</v>
      </c>
      <c r="G25" s="15">
        <f t="shared" si="4"/>
        <v>464.48</v>
      </c>
      <c r="H25" s="15">
        <f t="shared" si="4"/>
        <v>464.48</v>
      </c>
      <c r="I25" s="15">
        <f t="shared" si="4"/>
        <v>465.38</v>
      </c>
      <c r="J25" s="15">
        <f t="shared" si="4"/>
        <v>465.38</v>
      </c>
      <c r="K25" s="15">
        <f t="shared" si="4"/>
        <v>468.58</v>
      </c>
      <c r="L25" s="15">
        <f t="shared" si="4"/>
        <v>523.43000000000006</v>
      </c>
      <c r="M25" s="15">
        <f t="shared" si="4"/>
        <v>523.43000000000006</v>
      </c>
      <c r="N25" s="15">
        <f t="shared" si="4"/>
        <v>556.88000000000011</v>
      </c>
      <c r="O25" s="15">
        <f t="shared" si="4"/>
        <v>698.48</v>
      </c>
      <c r="P25" s="15">
        <f t="shared" si="4"/>
        <v>698.48</v>
      </c>
      <c r="Q25" s="15">
        <f t="shared" si="4"/>
        <v>701.38000000000011</v>
      </c>
      <c r="R25" s="15">
        <f t="shared" si="4"/>
        <v>701.38000000000011</v>
      </c>
      <c r="S25" s="15">
        <f t="shared" si="4"/>
        <v>780.88000000000011</v>
      </c>
      <c r="T25" s="15">
        <f t="shared" si="4"/>
        <v>780.88000000000011</v>
      </c>
      <c r="U25" s="15">
        <f t="shared" ref="U25" si="5">+U14+U15+U10</f>
        <v>887.08</v>
      </c>
    </row>
    <row r="26" spans="2:23" ht="18" x14ac:dyDescent="0.35">
      <c r="B26" s="37" t="s">
        <v>15</v>
      </c>
      <c r="C26" s="15">
        <f>+C15+C14+C11</f>
        <v>1.03</v>
      </c>
      <c r="D26" s="15">
        <f t="shared" ref="D26:T26" si="6">+D15+D14+D11</f>
        <v>1.1399999999999999</v>
      </c>
      <c r="E26" s="15">
        <f t="shared" si="6"/>
        <v>1.1399999999999999</v>
      </c>
      <c r="F26" s="15">
        <f t="shared" si="6"/>
        <v>1.8399999999999999</v>
      </c>
      <c r="G26" s="15">
        <f t="shared" si="6"/>
        <v>1.8399999999999999</v>
      </c>
      <c r="H26" s="15">
        <f t="shared" si="6"/>
        <v>1.8399999999999999</v>
      </c>
      <c r="I26" s="15">
        <f t="shared" si="6"/>
        <v>2.74</v>
      </c>
      <c r="J26" s="15">
        <f t="shared" si="6"/>
        <v>2.74</v>
      </c>
      <c r="K26" s="15">
        <f t="shared" si="6"/>
        <v>2.74</v>
      </c>
      <c r="L26" s="15">
        <f t="shared" si="6"/>
        <v>3.59</v>
      </c>
      <c r="M26" s="15">
        <f t="shared" si="6"/>
        <v>3.59</v>
      </c>
      <c r="N26" s="15">
        <f t="shared" si="6"/>
        <v>37.040000000000006</v>
      </c>
      <c r="O26" s="15">
        <f t="shared" si="6"/>
        <v>89.04</v>
      </c>
      <c r="P26" s="15">
        <f t="shared" si="6"/>
        <v>89.04</v>
      </c>
      <c r="Q26" s="15">
        <f t="shared" si="6"/>
        <v>89.04</v>
      </c>
      <c r="R26" s="15">
        <f t="shared" si="6"/>
        <v>89.04</v>
      </c>
      <c r="S26" s="15">
        <f t="shared" si="6"/>
        <v>168.54</v>
      </c>
      <c r="T26" s="15">
        <f t="shared" si="6"/>
        <v>168.54</v>
      </c>
      <c r="U26" s="15">
        <f t="shared" ref="U26" si="7">+U15+U14+U11</f>
        <v>274.73999999999995</v>
      </c>
      <c r="V26" s="15"/>
    </row>
    <row r="27" spans="2:23" ht="18" x14ac:dyDescent="0.3"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3" ht="15.75" outlineLevel="1" x14ac:dyDescent="0.3">
      <c r="B28" s="30" t="s">
        <v>27</v>
      </c>
      <c r="C28" s="31">
        <v>20</v>
      </c>
      <c r="D28" s="31">
        <v>20</v>
      </c>
      <c r="E28" s="31">
        <v>20</v>
      </c>
      <c r="F28" s="31">
        <v>20</v>
      </c>
      <c r="G28" s="31">
        <v>20</v>
      </c>
      <c r="H28" s="31">
        <v>20</v>
      </c>
      <c r="I28" s="31">
        <v>20</v>
      </c>
      <c r="J28" s="31">
        <v>20</v>
      </c>
      <c r="K28" s="31">
        <v>20</v>
      </c>
      <c r="L28" s="31">
        <v>20</v>
      </c>
      <c r="M28" s="31">
        <v>20</v>
      </c>
      <c r="N28" s="31">
        <v>20</v>
      </c>
      <c r="O28" s="31">
        <v>20</v>
      </c>
      <c r="P28" s="31">
        <v>20</v>
      </c>
      <c r="Q28" s="31">
        <v>20</v>
      </c>
      <c r="R28" s="31">
        <v>20</v>
      </c>
      <c r="S28" s="32">
        <v>20</v>
      </c>
      <c r="T28" s="32">
        <v>20</v>
      </c>
      <c r="U28" s="32">
        <v>20</v>
      </c>
    </row>
    <row r="29" spans="2:23" ht="15.75" outlineLevel="1" x14ac:dyDescent="0.3">
      <c r="B29" s="33" t="s">
        <v>28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2">
        <v>0</v>
      </c>
      <c r="T29" s="32">
        <v>0</v>
      </c>
      <c r="U29" s="32">
        <v>0</v>
      </c>
    </row>
    <row r="30" spans="2:23" ht="15.75" outlineLevel="1" x14ac:dyDescent="0.3">
      <c r="B30" s="30" t="s">
        <v>2</v>
      </c>
      <c r="C30" s="31">
        <v>235.62300000000002</v>
      </c>
      <c r="D30" s="31">
        <v>235.62300000000002</v>
      </c>
      <c r="E30" s="31">
        <v>238.12300000000005</v>
      </c>
      <c r="F30" s="31">
        <v>238.12300000000005</v>
      </c>
      <c r="G30" s="31">
        <v>238.12300000000005</v>
      </c>
      <c r="H30" s="31">
        <v>238.12300000000005</v>
      </c>
      <c r="I30" s="31">
        <v>238.12300000000005</v>
      </c>
      <c r="J30" s="31">
        <v>238.12300000000005</v>
      </c>
      <c r="K30" s="31">
        <v>289.12299999999999</v>
      </c>
      <c r="L30" s="31">
        <v>289.12300000000005</v>
      </c>
      <c r="M30" s="31">
        <v>307.8313333333333</v>
      </c>
      <c r="N30" s="31">
        <v>307.8313333333333</v>
      </c>
      <c r="O30" s="31">
        <v>310.44799999999998</v>
      </c>
      <c r="P30" s="31">
        <v>310.21424999999999</v>
      </c>
      <c r="Q30" s="31">
        <v>317.90699999999998</v>
      </c>
      <c r="R30" s="31">
        <v>317.90699999999998</v>
      </c>
      <c r="S30" s="32">
        <v>331.73899999999998</v>
      </c>
      <c r="T30" s="32">
        <v>333.15899999999999</v>
      </c>
      <c r="U30" s="32">
        <v>333.15899999999999</v>
      </c>
      <c r="W30" s="44"/>
    </row>
    <row r="31" spans="2:23" ht="15.75" outlineLevel="1" x14ac:dyDescent="0.3">
      <c r="B31" s="33" t="s">
        <v>29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2">
        <v>0</v>
      </c>
      <c r="T31" s="32">
        <v>0</v>
      </c>
      <c r="U31" s="32">
        <v>0</v>
      </c>
    </row>
    <row r="32" spans="2:23" ht="15.75" outlineLevel="1" x14ac:dyDescent="0.3">
      <c r="B32" s="30" t="s">
        <v>30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2">
        <v>0</v>
      </c>
      <c r="T32" s="32">
        <v>0</v>
      </c>
      <c r="U32" s="32">
        <v>0</v>
      </c>
    </row>
    <row r="33" spans="2:28" ht="15.75" outlineLevel="1" x14ac:dyDescent="0.3">
      <c r="B33" s="33" t="s">
        <v>31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2">
        <v>0</v>
      </c>
      <c r="T33" s="32">
        <v>0</v>
      </c>
      <c r="U33" s="32">
        <v>0</v>
      </c>
    </row>
    <row r="34" spans="2:28" ht="15.75" outlineLevel="1" x14ac:dyDescent="0.3">
      <c r="B34" s="30" t="s">
        <v>32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2">
        <v>0</v>
      </c>
      <c r="T34" s="32">
        <v>0</v>
      </c>
      <c r="U34" s="32">
        <v>0</v>
      </c>
    </row>
    <row r="35" spans="2:28" ht="18" outlineLevel="1" x14ac:dyDescent="0.35"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8" ht="18" x14ac:dyDescent="0.35">
      <c r="B36" s="7" t="s">
        <v>16</v>
      </c>
      <c r="C36" s="14">
        <f>SUM(C28:C34)</f>
        <v>255.62300000000002</v>
      </c>
      <c r="D36" s="14">
        <f>SUM(D28:D34)</f>
        <v>255.62300000000002</v>
      </c>
      <c r="E36" s="14">
        <f t="shared" ref="E36:R36" si="8">SUM(E28:E34)</f>
        <v>258.12300000000005</v>
      </c>
      <c r="F36" s="14">
        <f t="shared" si="8"/>
        <v>258.12300000000005</v>
      </c>
      <c r="G36" s="14">
        <f t="shared" si="8"/>
        <v>258.12300000000005</v>
      </c>
      <c r="H36" s="14">
        <f t="shared" si="8"/>
        <v>258.12300000000005</v>
      </c>
      <c r="I36" s="14">
        <f t="shared" si="8"/>
        <v>258.12300000000005</v>
      </c>
      <c r="J36" s="14">
        <f t="shared" si="8"/>
        <v>258.12300000000005</v>
      </c>
      <c r="K36" s="14">
        <f t="shared" si="8"/>
        <v>309.12299999999999</v>
      </c>
      <c r="L36" s="14">
        <f t="shared" si="8"/>
        <v>309.12300000000005</v>
      </c>
      <c r="M36" s="14">
        <f t="shared" si="8"/>
        <v>327.8313333333333</v>
      </c>
      <c r="N36" s="14">
        <f t="shared" si="8"/>
        <v>327.8313333333333</v>
      </c>
      <c r="O36" s="14">
        <f t="shared" si="8"/>
        <v>330.44799999999998</v>
      </c>
      <c r="P36" s="14">
        <f t="shared" si="8"/>
        <v>330.21424999999999</v>
      </c>
      <c r="Q36" s="14">
        <f t="shared" si="8"/>
        <v>337.90699999999998</v>
      </c>
      <c r="R36" s="14">
        <f t="shared" si="8"/>
        <v>337.90699999999998</v>
      </c>
      <c r="S36" s="14">
        <f>SUM(S28:S34)</f>
        <v>351.73899999999998</v>
      </c>
      <c r="T36" s="14">
        <f>SUM(T28:T34)</f>
        <v>353.15899999999999</v>
      </c>
      <c r="U36" s="14">
        <f>SUM(U28:U34)</f>
        <v>353.15899999999999</v>
      </c>
      <c r="W36" t="s">
        <v>69</v>
      </c>
    </row>
    <row r="37" spans="2:28" ht="18" x14ac:dyDescent="0.35"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8" ht="18" x14ac:dyDescent="0.35">
      <c r="B38" s="37" t="s">
        <v>13</v>
      </c>
      <c r="C38" s="15">
        <f>+C28+C29+C30+C31</f>
        <v>255.62300000000002</v>
      </c>
      <c r="D38" s="15">
        <f>+D28+D29+D30+D31</f>
        <v>255.62300000000002</v>
      </c>
      <c r="E38" s="15">
        <f t="shared" ref="E38:U38" si="9">+E28+E29+E30+E31</f>
        <v>258.12300000000005</v>
      </c>
      <c r="F38" s="15">
        <f t="shared" si="9"/>
        <v>258.12300000000005</v>
      </c>
      <c r="G38" s="15">
        <f t="shared" si="9"/>
        <v>258.12300000000005</v>
      </c>
      <c r="H38" s="15">
        <f t="shared" si="9"/>
        <v>258.12300000000005</v>
      </c>
      <c r="I38" s="15">
        <f t="shared" si="9"/>
        <v>258.12300000000005</v>
      </c>
      <c r="J38" s="15">
        <f t="shared" si="9"/>
        <v>258.12300000000005</v>
      </c>
      <c r="K38" s="15">
        <f t="shared" si="9"/>
        <v>309.12299999999999</v>
      </c>
      <c r="L38" s="15">
        <f t="shared" si="9"/>
        <v>309.12300000000005</v>
      </c>
      <c r="M38" s="15">
        <f t="shared" si="9"/>
        <v>327.8313333333333</v>
      </c>
      <c r="N38" s="15">
        <f t="shared" si="9"/>
        <v>327.8313333333333</v>
      </c>
      <c r="O38" s="15">
        <f t="shared" si="9"/>
        <v>330.44799999999998</v>
      </c>
      <c r="P38" s="15">
        <f t="shared" si="9"/>
        <v>330.21424999999999</v>
      </c>
      <c r="Q38" s="15">
        <f t="shared" si="9"/>
        <v>337.90699999999998</v>
      </c>
      <c r="R38" s="15">
        <f t="shared" si="9"/>
        <v>337.90699999999998</v>
      </c>
      <c r="S38" s="15">
        <f t="shared" si="9"/>
        <v>351.73899999999998</v>
      </c>
      <c r="T38" s="15">
        <f t="shared" si="9"/>
        <v>353.15899999999999</v>
      </c>
      <c r="U38" s="15">
        <f t="shared" si="9"/>
        <v>353.15899999999999</v>
      </c>
    </row>
    <row r="39" spans="2:28" ht="18" x14ac:dyDescent="0.35">
      <c r="B39" s="37" t="s">
        <v>14</v>
      </c>
      <c r="C39" s="15">
        <f>+C33+C34+C32</f>
        <v>0</v>
      </c>
      <c r="D39" s="15">
        <f t="shared" ref="D39:U39" si="10">+D33+D34+D32</f>
        <v>0</v>
      </c>
      <c r="E39" s="15">
        <f t="shared" si="10"/>
        <v>0</v>
      </c>
      <c r="F39" s="15">
        <f t="shared" si="10"/>
        <v>0</v>
      </c>
      <c r="G39" s="15">
        <f t="shared" si="10"/>
        <v>0</v>
      </c>
      <c r="H39" s="15">
        <f t="shared" si="10"/>
        <v>0</v>
      </c>
      <c r="I39" s="15">
        <f t="shared" si="10"/>
        <v>0</v>
      </c>
      <c r="J39" s="15">
        <f t="shared" si="10"/>
        <v>0</v>
      </c>
      <c r="K39" s="15">
        <f t="shared" si="10"/>
        <v>0</v>
      </c>
      <c r="L39" s="15">
        <f t="shared" si="10"/>
        <v>0</v>
      </c>
      <c r="M39" s="15">
        <f t="shared" si="10"/>
        <v>0</v>
      </c>
      <c r="N39" s="15">
        <f t="shared" si="10"/>
        <v>0</v>
      </c>
      <c r="O39" s="15">
        <f t="shared" si="10"/>
        <v>0</v>
      </c>
      <c r="P39" s="15">
        <f t="shared" si="10"/>
        <v>0</v>
      </c>
      <c r="Q39" s="15">
        <f t="shared" si="10"/>
        <v>0</v>
      </c>
      <c r="R39" s="15">
        <f t="shared" si="10"/>
        <v>0</v>
      </c>
      <c r="S39" s="15">
        <f t="shared" si="10"/>
        <v>0</v>
      </c>
      <c r="T39" s="15">
        <f t="shared" si="10"/>
        <v>0</v>
      </c>
      <c r="U39" s="15">
        <f t="shared" si="10"/>
        <v>0</v>
      </c>
    </row>
    <row r="40" spans="2:28" ht="18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8" ht="15.75" outlineLevel="1" x14ac:dyDescent="0.3">
      <c r="B41" s="30" t="s">
        <v>33</v>
      </c>
      <c r="C41" s="31">
        <v>171.04824362332388</v>
      </c>
      <c r="D41" s="31">
        <v>173.49999999999989</v>
      </c>
      <c r="E41" s="31">
        <v>185.50591751452251</v>
      </c>
      <c r="F41" s="31">
        <v>184.57035647064882</v>
      </c>
      <c r="G41" s="31">
        <v>148.34610353492951</v>
      </c>
      <c r="H41" s="31">
        <v>162.00996449528174</v>
      </c>
      <c r="I41" s="31">
        <v>171.29785611006596</v>
      </c>
      <c r="J41" s="31">
        <v>172.75065405646276</v>
      </c>
      <c r="K41" s="31">
        <v>172.93015149803941</v>
      </c>
      <c r="L41" s="31">
        <v>164.03873390955127</v>
      </c>
      <c r="M41" s="31">
        <v>169.95847759191096</v>
      </c>
      <c r="N41" s="31">
        <v>171.04857442627335</v>
      </c>
      <c r="O41" s="31">
        <v>176.52744077090571</v>
      </c>
      <c r="P41" s="31">
        <v>176.40353976686947</v>
      </c>
      <c r="Q41" s="31">
        <v>165.77572736351539</v>
      </c>
      <c r="R41" s="31">
        <v>167.70250910087992</v>
      </c>
      <c r="S41" s="32">
        <v>168.95277874694804</v>
      </c>
      <c r="T41" s="32">
        <v>165.64963628531217</v>
      </c>
      <c r="U41" s="32">
        <v>162.57384467296671</v>
      </c>
      <c r="W41" s="29"/>
      <c r="X41" s="29"/>
      <c r="Y41" s="29"/>
      <c r="Z41" s="29"/>
      <c r="AA41" s="29"/>
      <c r="AB41" s="29"/>
    </row>
    <row r="42" spans="2:28" ht="15.75" outlineLevel="1" x14ac:dyDescent="0.3">
      <c r="B42" s="33" t="s">
        <v>34</v>
      </c>
      <c r="C42" s="34">
        <v>9.4643408575441672</v>
      </c>
      <c r="D42" s="34">
        <v>9.6000000000000156</v>
      </c>
      <c r="E42" s="34">
        <v>10.264304369679655</v>
      </c>
      <c r="F42" s="34">
        <v>10.212538456012869</v>
      </c>
      <c r="G42" s="34">
        <v>8.2081993886762348</v>
      </c>
      <c r="H42" s="34">
        <v>8.964240110401775</v>
      </c>
      <c r="I42" s="34">
        <v>9.478152268914334</v>
      </c>
      <c r="J42" s="34">
        <v>9.5585376307898908</v>
      </c>
      <c r="K42" s="34">
        <v>9.568469477701333</v>
      </c>
      <c r="L42" s="34">
        <v>9.0764947869262009</v>
      </c>
      <c r="M42" s="34">
        <v>9.404042564163392</v>
      </c>
      <c r="N42" s="34">
        <v>9.4643591613384856</v>
      </c>
      <c r="O42" s="34">
        <v>9.7675125729146899</v>
      </c>
      <c r="P42" s="34">
        <v>9.7606569554002913</v>
      </c>
      <c r="Q42" s="34">
        <v>9.1726050875489964</v>
      </c>
      <c r="R42" s="34">
        <v>9.2792166418930879</v>
      </c>
      <c r="S42" s="32">
        <v>9.3483958269204859</v>
      </c>
      <c r="T42" s="32">
        <v>9.1656282901383292</v>
      </c>
      <c r="U42" s="32">
        <v>8.9954403968903947</v>
      </c>
    </row>
    <row r="43" spans="2:28" ht="15.75" outlineLevel="1" x14ac:dyDescent="0.3">
      <c r="B43" s="30" t="s">
        <v>35</v>
      </c>
      <c r="C43" s="31">
        <v>83.601677574973337</v>
      </c>
      <c r="D43" s="31">
        <v>84.800000000000011</v>
      </c>
      <c r="E43" s="31">
        <v>90.668021932170134</v>
      </c>
      <c r="F43" s="31">
        <v>90.210756361446855</v>
      </c>
      <c r="G43" s="31">
        <v>72.505761266639965</v>
      </c>
      <c r="H43" s="31">
        <v>79.184120975215578</v>
      </c>
      <c r="I43" s="31">
        <v>83.723678375409818</v>
      </c>
      <c r="J43" s="31">
        <v>84.433749071977232</v>
      </c>
      <c r="K43" s="31">
        <v>84.521480386361659</v>
      </c>
      <c r="L43" s="31">
        <v>80.175703951181291</v>
      </c>
      <c r="M43" s="31">
        <v>83.069042650109836</v>
      </c>
      <c r="N43" s="31">
        <v>83.601839258489846</v>
      </c>
      <c r="O43" s="31">
        <v>86.279694394079613</v>
      </c>
      <c r="P43" s="31">
        <v>86.21913643936908</v>
      </c>
      <c r="Q43" s="31">
        <v>81.024678273349366</v>
      </c>
      <c r="R43" s="31">
        <v>81.966413670055502</v>
      </c>
      <c r="S43" s="32">
        <v>82.577496471130885</v>
      </c>
      <c r="T43" s="32">
        <v>80.96304989622179</v>
      </c>
      <c r="U43" s="32">
        <v>79.574240631706616</v>
      </c>
    </row>
    <row r="44" spans="2:28" ht="15.75" outlineLevel="1" x14ac:dyDescent="0.3">
      <c r="B44" s="33" t="s">
        <v>36</v>
      </c>
      <c r="C44" s="34">
        <v>221.72190196475802</v>
      </c>
      <c r="D44" s="34">
        <v>224.89999999999972</v>
      </c>
      <c r="E44" s="34">
        <v>240.46271382718203</v>
      </c>
      <c r="F44" s="34">
        <v>239.2499894538841</v>
      </c>
      <c r="G44" s="34">
        <v>186.29955533269339</v>
      </c>
      <c r="H44" s="34">
        <v>182.89054203503821</v>
      </c>
      <c r="I44" s="34">
        <v>190.28891867690504</v>
      </c>
      <c r="J44" s="34">
        <v>148.35722583274764</v>
      </c>
      <c r="K44" s="34">
        <v>155.80912278670118</v>
      </c>
      <c r="L44" s="34">
        <v>148.59295139691588</v>
      </c>
      <c r="M44" s="34">
        <v>175.77297705451701</v>
      </c>
      <c r="N44" s="34">
        <v>168.17335228176611</v>
      </c>
      <c r="O44" s="34">
        <v>188.90154326179231</v>
      </c>
      <c r="P44" s="34">
        <v>185.77692150021625</v>
      </c>
      <c r="Q44" s="34">
        <v>179.12692041479897</v>
      </c>
      <c r="R44" s="34">
        <v>174.43547332149737</v>
      </c>
      <c r="S44" s="32">
        <v>166.36522398553674</v>
      </c>
      <c r="T44" s="32">
        <v>164.81622088403574</v>
      </c>
      <c r="U44" s="32">
        <v>161.35040442317191</v>
      </c>
    </row>
    <row r="45" spans="2:28" ht="15.75" outlineLevel="1" x14ac:dyDescent="0.3">
      <c r="B45" s="30" t="s">
        <v>37</v>
      </c>
      <c r="C45" s="31">
        <v>1633.9158776692116</v>
      </c>
      <c r="D45" s="31">
        <v>1656.8270000000043</v>
      </c>
      <c r="E45" s="31">
        <v>1706.0158225325445</v>
      </c>
      <c r="F45" s="31">
        <v>1639.6592795575993</v>
      </c>
      <c r="G45" s="31">
        <v>1204.9582293816893</v>
      </c>
      <c r="H45" s="31">
        <v>1124.5742368155886</v>
      </c>
      <c r="I45" s="31">
        <v>970.73048162753696</v>
      </c>
      <c r="J45" s="31">
        <v>880.04816367587489</v>
      </c>
      <c r="K45" s="31">
        <v>899.21320935471977</v>
      </c>
      <c r="L45" s="31">
        <v>960.15714395610155</v>
      </c>
      <c r="M45" s="31">
        <v>1060.6692794367355</v>
      </c>
      <c r="N45" s="31">
        <v>1010.0115087280413</v>
      </c>
      <c r="O45" s="31">
        <v>1107.1787642971551</v>
      </c>
      <c r="P45" s="31">
        <v>718.91226474718746</v>
      </c>
      <c r="Q45" s="31">
        <v>860.44894943359077</v>
      </c>
      <c r="R45" s="31">
        <v>829.0110335482633</v>
      </c>
      <c r="S45" s="32">
        <v>696.62659502968893</v>
      </c>
      <c r="T45" s="32">
        <v>568.52498252248074</v>
      </c>
      <c r="U45" s="32">
        <v>546.59340223877962</v>
      </c>
    </row>
    <row r="46" spans="2:28" ht="15.75" outlineLevel="1" x14ac:dyDescent="0.3">
      <c r="B46" s="33" t="s">
        <v>38</v>
      </c>
      <c r="C46" s="34">
        <v>198</v>
      </c>
      <c r="D46" s="34">
        <v>198.00000000000006</v>
      </c>
      <c r="E46" s="34">
        <v>198</v>
      </c>
      <c r="F46" s="34">
        <v>198</v>
      </c>
      <c r="G46" s="34">
        <v>198</v>
      </c>
      <c r="H46" s="34">
        <v>198</v>
      </c>
      <c r="I46" s="34">
        <v>198</v>
      </c>
      <c r="J46" s="34">
        <v>198</v>
      </c>
      <c r="K46" s="34">
        <v>181.66862535204896</v>
      </c>
      <c r="L46" s="34">
        <v>9.8346408702976458</v>
      </c>
      <c r="M46" s="34">
        <v>10.475990217453598</v>
      </c>
      <c r="N46" s="34">
        <v>121.6945260349143</v>
      </c>
      <c r="O46" s="34">
        <v>129.838012854223</v>
      </c>
      <c r="P46" s="34">
        <v>89.109755780939523</v>
      </c>
      <c r="Q46" s="34">
        <v>1.9044907600620491</v>
      </c>
      <c r="R46" s="34">
        <v>2.0570212674537096</v>
      </c>
      <c r="S46" s="32">
        <v>0</v>
      </c>
      <c r="T46" s="32">
        <v>0</v>
      </c>
      <c r="U46" s="32">
        <v>0</v>
      </c>
    </row>
    <row r="47" spans="2:28" ht="15.75" outlineLevel="1" x14ac:dyDescent="0.3">
      <c r="B47" s="30" t="s">
        <v>39</v>
      </c>
      <c r="C47" s="31">
        <v>4.3</v>
      </c>
      <c r="D47" s="31">
        <v>4.3</v>
      </c>
      <c r="E47" s="31">
        <v>4.3</v>
      </c>
      <c r="F47" s="31">
        <v>4.3</v>
      </c>
      <c r="G47" s="31">
        <v>4.3</v>
      </c>
      <c r="H47" s="31">
        <v>4.3</v>
      </c>
      <c r="I47" s="31">
        <v>4.3</v>
      </c>
      <c r="J47" s="31">
        <v>4.3</v>
      </c>
      <c r="K47" s="31">
        <v>4.3</v>
      </c>
      <c r="L47" s="31">
        <v>4.3</v>
      </c>
      <c r="M47" s="31">
        <v>4.3</v>
      </c>
      <c r="N47" s="31">
        <v>4.3</v>
      </c>
      <c r="O47" s="31">
        <v>4.3</v>
      </c>
      <c r="P47" s="31">
        <v>4.3</v>
      </c>
      <c r="Q47" s="31">
        <v>4.3</v>
      </c>
      <c r="R47" s="31">
        <v>4.3</v>
      </c>
      <c r="S47" s="32">
        <v>4.3</v>
      </c>
      <c r="T47" s="32">
        <v>4.3</v>
      </c>
      <c r="U47" s="32">
        <v>4.3</v>
      </c>
    </row>
    <row r="48" spans="2:28" ht="15.75" outlineLevel="1" x14ac:dyDescent="0.3">
      <c r="B48" s="33" t="s">
        <v>40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225.3</v>
      </c>
      <c r="Q48" s="34">
        <v>225.3</v>
      </c>
      <c r="R48" s="34">
        <v>225.3</v>
      </c>
      <c r="S48" s="32">
        <v>225.3</v>
      </c>
      <c r="T48" s="32">
        <v>225.3</v>
      </c>
      <c r="U48" s="32">
        <v>225.3</v>
      </c>
    </row>
    <row r="49" spans="2:34" ht="15.75" outlineLevel="1" x14ac:dyDescent="0.3">
      <c r="B49" s="30" t="s">
        <v>51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>
        <v>1.5</v>
      </c>
      <c r="Q49" s="31">
        <v>3</v>
      </c>
      <c r="R49" s="31">
        <v>4.5</v>
      </c>
      <c r="S49" s="32">
        <v>6.1729599999999998</v>
      </c>
      <c r="T49" s="32">
        <v>15.192320000000002</v>
      </c>
      <c r="U49" s="32">
        <v>20.992319999999999</v>
      </c>
      <c r="X49" s="29"/>
      <c r="Z49" s="29"/>
      <c r="AB49" s="29"/>
      <c r="AD49" s="29"/>
      <c r="AE49" s="29"/>
      <c r="AF49" s="29"/>
      <c r="AG49" s="29"/>
      <c r="AH49" s="29"/>
    </row>
    <row r="50" spans="2:34" ht="15.75" outlineLevel="1" x14ac:dyDescent="0.3">
      <c r="B50" s="33" t="s">
        <v>52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>
        <v>8.9999999999999993E-3</v>
      </c>
      <c r="O50" s="34">
        <v>1.2999820230769199</v>
      </c>
      <c r="P50" s="34">
        <v>4.3327520230769174</v>
      </c>
      <c r="Q50" s="34">
        <v>9.7419420230769145</v>
      </c>
      <c r="R50" s="34">
        <v>18.235302023076926</v>
      </c>
      <c r="S50" s="32">
        <v>32.339768023076907</v>
      </c>
      <c r="T50" s="32">
        <v>58.260000000000005</v>
      </c>
      <c r="U50" s="32">
        <v>94.52</v>
      </c>
    </row>
    <row r="51" spans="2:34" ht="15.75" outlineLevel="1" x14ac:dyDescent="0.3">
      <c r="B51" s="30" t="s">
        <v>59</v>
      </c>
      <c r="C51" s="31">
        <v>4.7000000000000002E-3</v>
      </c>
      <c r="D51" s="31">
        <v>4.7000000000000002E-3</v>
      </c>
      <c r="E51" s="31">
        <v>4.7000000000000002E-3</v>
      </c>
      <c r="F51" s="31">
        <v>2.1700000000000001E-2</v>
      </c>
      <c r="G51" s="31">
        <v>2.1700000000000001E-2</v>
      </c>
      <c r="H51" s="31">
        <v>3.3700000000000001E-2</v>
      </c>
      <c r="I51" s="31">
        <v>3.3700000000000001E-2</v>
      </c>
      <c r="J51" s="31">
        <v>3.3700000000000001E-2</v>
      </c>
      <c r="K51" s="31">
        <v>5.1700000000000003E-2</v>
      </c>
      <c r="L51" s="31">
        <v>0.1837</v>
      </c>
      <c r="M51" s="31">
        <v>0.20169999999999999</v>
      </c>
      <c r="N51" s="31">
        <v>0.28470000000000001</v>
      </c>
      <c r="O51" s="31">
        <v>0.36169999999999997</v>
      </c>
      <c r="P51" s="31">
        <v>0.63270000000000004</v>
      </c>
      <c r="Q51" s="31">
        <v>0.91970000000000007</v>
      </c>
      <c r="R51" s="31">
        <v>1.1957</v>
      </c>
      <c r="S51" s="32">
        <v>1.3167</v>
      </c>
      <c r="T51" s="32">
        <v>1.4477</v>
      </c>
      <c r="U51" s="32">
        <v>1.5277000000000001</v>
      </c>
    </row>
    <row r="52" spans="2:34" ht="15.75" outlineLevel="1" x14ac:dyDescent="0.3">
      <c r="B52" s="33" t="s">
        <v>41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>
        <v>0.14199999999999999</v>
      </c>
      <c r="O52" s="34">
        <v>0.79100000000000004</v>
      </c>
      <c r="P52" s="34">
        <v>0.94699999999999995</v>
      </c>
      <c r="Q52" s="34">
        <v>1.2270000000000001</v>
      </c>
      <c r="R52" s="34">
        <v>1.72</v>
      </c>
      <c r="S52" s="32">
        <v>1.97</v>
      </c>
      <c r="T52" s="32">
        <v>1.97</v>
      </c>
      <c r="U52" s="32">
        <v>1.97</v>
      </c>
    </row>
    <row r="53" spans="2:34" ht="18" outlineLevel="1" x14ac:dyDescent="0.35">
      <c r="B53" s="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34" ht="18" x14ac:dyDescent="0.35">
      <c r="B54" s="7" t="s">
        <v>47</v>
      </c>
      <c r="C54" s="14">
        <f>SUM(C41:C52)</f>
        <v>2322.0567416898111</v>
      </c>
      <c r="D54" s="14">
        <f>SUM(D41:D52)</f>
        <v>2351.9317000000042</v>
      </c>
      <c r="E54" s="14">
        <f t="shared" ref="E54:U54" si="11">SUM(E41:E52)</f>
        <v>2435.2214801760988</v>
      </c>
      <c r="F54" s="14">
        <f t="shared" si="11"/>
        <v>2366.2246202995921</v>
      </c>
      <c r="G54" s="14">
        <f t="shared" si="11"/>
        <v>1822.6395489046283</v>
      </c>
      <c r="H54" s="14">
        <f t="shared" si="11"/>
        <v>1759.9568044315258</v>
      </c>
      <c r="I54" s="14">
        <f t="shared" si="11"/>
        <v>1627.8527870588321</v>
      </c>
      <c r="J54" s="14">
        <f t="shared" si="11"/>
        <v>1497.4820302678525</v>
      </c>
      <c r="K54" s="14">
        <f t="shared" si="11"/>
        <v>1508.0627588555724</v>
      </c>
      <c r="L54" s="14">
        <f t="shared" si="11"/>
        <v>1376.3593688709739</v>
      </c>
      <c r="M54" s="14">
        <f t="shared" si="11"/>
        <v>1513.8515095148903</v>
      </c>
      <c r="N54" s="14">
        <f t="shared" si="11"/>
        <v>1568.7298598908235</v>
      </c>
      <c r="O54" s="14">
        <f t="shared" si="11"/>
        <v>1705.2456501741472</v>
      </c>
      <c r="P54" s="14">
        <f t="shared" si="11"/>
        <v>1503.194727213059</v>
      </c>
      <c r="Q54" s="14">
        <f t="shared" si="11"/>
        <v>1541.9420133559424</v>
      </c>
      <c r="R54" s="14">
        <f t="shared" si="11"/>
        <v>1519.7026695731199</v>
      </c>
      <c r="S54" s="14">
        <f t="shared" si="11"/>
        <v>1395.2699180833022</v>
      </c>
      <c r="T54" s="14">
        <f t="shared" si="11"/>
        <v>1295.5895378781888</v>
      </c>
      <c r="U54" s="14">
        <f t="shared" si="11"/>
        <v>1307.6973523635154</v>
      </c>
    </row>
    <row r="56" spans="2:34" ht="18" x14ac:dyDescent="0.35">
      <c r="B56" s="27" t="s">
        <v>57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2:34" ht="18" x14ac:dyDescent="0.3"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34" ht="15.75" outlineLevel="1" x14ac:dyDescent="0.3">
      <c r="B58" s="30" t="s">
        <v>27</v>
      </c>
      <c r="C58" s="31">
        <f>+C6+C28</f>
        <v>611.6</v>
      </c>
      <c r="D58" s="31">
        <f t="shared" ref="D58:T58" si="12">+D6+D28</f>
        <v>657.18000000000006</v>
      </c>
      <c r="E58" s="31">
        <f t="shared" si="12"/>
        <v>657.18000000000006</v>
      </c>
      <c r="F58" s="31">
        <f t="shared" si="12"/>
        <v>618.08000000000004</v>
      </c>
      <c r="G58" s="31">
        <f t="shared" si="12"/>
        <v>618.08000000000004</v>
      </c>
      <c r="H58" s="31">
        <f t="shared" si="12"/>
        <v>618.08000000000004</v>
      </c>
      <c r="I58" s="31">
        <f t="shared" si="12"/>
        <v>618.08000000000004</v>
      </c>
      <c r="J58" s="31">
        <f t="shared" si="12"/>
        <v>618.08000000000004</v>
      </c>
      <c r="K58" s="31">
        <f t="shared" si="12"/>
        <v>618.08000000000004</v>
      </c>
      <c r="L58" s="31">
        <f t="shared" si="12"/>
        <v>618.08000000000004</v>
      </c>
      <c r="M58" s="31">
        <f t="shared" si="12"/>
        <v>618.08000000000004</v>
      </c>
      <c r="N58" s="31">
        <f t="shared" si="12"/>
        <v>618.08000000000004</v>
      </c>
      <c r="O58" s="31">
        <f t="shared" si="12"/>
        <v>618.08000000000004</v>
      </c>
      <c r="P58" s="31">
        <f t="shared" si="12"/>
        <v>590.48</v>
      </c>
      <c r="Q58" s="31">
        <f t="shared" si="12"/>
        <v>590.48</v>
      </c>
      <c r="R58" s="31">
        <f t="shared" si="12"/>
        <v>443.47999999999996</v>
      </c>
      <c r="S58" s="32">
        <f t="shared" si="12"/>
        <v>478.18</v>
      </c>
      <c r="T58" s="32">
        <f t="shared" si="12"/>
        <v>393.28</v>
      </c>
      <c r="U58" s="32">
        <f t="shared" ref="U58" si="13">+U6+U28</f>
        <v>399.57499999999999</v>
      </c>
      <c r="W58" s="29"/>
      <c r="X58" s="29"/>
      <c r="Y58" s="29"/>
      <c r="Z58" s="29"/>
      <c r="AA58" s="29"/>
      <c r="AB58" s="29"/>
    </row>
    <row r="59" spans="2:34" ht="15.75" outlineLevel="1" x14ac:dyDescent="0.3">
      <c r="B59" s="33" t="s">
        <v>28</v>
      </c>
      <c r="C59" s="34">
        <f t="shared" ref="C59:T59" si="14">+C7+C29</f>
        <v>788.4</v>
      </c>
      <c r="D59" s="34">
        <f t="shared" si="14"/>
        <v>788.4</v>
      </c>
      <c r="E59" s="34">
        <f t="shared" si="14"/>
        <v>718.4</v>
      </c>
      <c r="F59" s="34">
        <f t="shared" si="14"/>
        <v>572.70000000000005</v>
      </c>
      <c r="G59" s="34">
        <f t="shared" si="14"/>
        <v>503.70000000000005</v>
      </c>
      <c r="H59" s="34">
        <f t="shared" si="14"/>
        <v>503.70000000000005</v>
      </c>
      <c r="I59" s="34">
        <f t="shared" si="14"/>
        <v>503.70000000000005</v>
      </c>
      <c r="J59" s="34">
        <f t="shared" si="14"/>
        <v>402.6</v>
      </c>
      <c r="K59" s="34">
        <f t="shared" si="14"/>
        <v>370.5</v>
      </c>
      <c r="L59" s="34">
        <f t="shared" si="14"/>
        <v>336</v>
      </c>
      <c r="M59" s="34">
        <f t="shared" si="14"/>
        <v>336</v>
      </c>
      <c r="N59" s="34">
        <f t="shared" si="14"/>
        <v>336</v>
      </c>
      <c r="O59" s="34">
        <f t="shared" si="14"/>
        <v>370</v>
      </c>
      <c r="P59" s="34">
        <f t="shared" si="14"/>
        <v>370</v>
      </c>
      <c r="Q59" s="34">
        <f t="shared" si="14"/>
        <v>370</v>
      </c>
      <c r="R59" s="34">
        <f t="shared" si="14"/>
        <v>370</v>
      </c>
      <c r="S59" s="32">
        <f t="shared" si="14"/>
        <v>370</v>
      </c>
      <c r="T59" s="32">
        <f t="shared" si="14"/>
        <v>134</v>
      </c>
      <c r="U59" s="32">
        <f t="shared" ref="U59" si="15">+U7+U29</f>
        <v>134</v>
      </c>
    </row>
    <row r="60" spans="2:34" ht="15.75" outlineLevel="1" x14ac:dyDescent="0.3">
      <c r="B60" s="30" t="s">
        <v>2</v>
      </c>
      <c r="C60" s="31">
        <f t="shared" ref="C60:T60" si="16">+C8+C30</f>
        <v>834.70300000000009</v>
      </c>
      <c r="D60" s="31">
        <f t="shared" si="16"/>
        <v>987.70299999999997</v>
      </c>
      <c r="E60" s="31">
        <f t="shared" si="16"/>
        <v>940.10300000000007</v>
      </c>
      <c r="F60" s="31">
        <f t="shared" si="16"/>
        <v>1040.203</v>
      </c>
      <c r="G60" s="31">
        <f t="shared" si="16"/>
        <v>1040.203</v>
      </c>
      <c r="H60" s="31">
        <f t="shared" si="16"/>
        <v>1038.5030000000002</v>
      </c>
      <c r="I60" s="31">
        <f t="shared" si="16"/>
        <v>964.48300000000006</v>
      </c>
      <c r="J60" s="31">
        <f t="shared" si="16"/>
        <v>964.48300000000006</v>
      </c>
      <c r="K60" s="31">
        <f t="shared" si="16"/>
        <v>966.38300000000004</v>
      </c>
      <c r="L60" s="31">
        <f t="shared" si="16"/>
        <v>994.38300000000004</v>
      </c>
      <c r="M60" s="31">
        <f t="shared" si="16"/>
        <v>1052.6913333333332</v>
      </c>
      <c r="N60" s="31">
        <f t="shared" si="16"/>
        <v>1036.6913333333332</v>
      </c>
      <c r="O60" s="31">
        <f t="shared" si="16"/>
        <v>1144.9079999999999</v>
      </c>
      <c r="P60" s="31">
        <f t="shared" si="16"/>
        <v>1369.9742500000002</v>
      </c>
      <c r="Q60" s="31">
        <f t="shared" si="16"/>
        <v>1402.8670000000002</v>
      </c>
      <c r="R60" s="31">
        <f t="shared" si="16"/>
        <v>1369.567</v>
      </c>
      <c r="S60" s="32">
        <f t="shared" si="16"/>
        <v>1366.3990000000001</v>
      </c>
      <c r="T60" s="32">
        <f t="shared" si="16"/>
        <v>1367.819</v>
      </c>
      <c r="U60" s="32">
        <f t="shared" ref="U60" si="17">+U8+U30</f>
        <v>1393.9989999999998</v>
      </c>
    </row>
    <row r="61" spans="2:34" ht="15.75" outlineLevel="1" x14ac:dyDescent="0.3">
      <c r="B61" s="33" t="s">
        <v>29</v>
      </c>
      <c r="C61" s="34">
        <f>+C9+C31</f>
        <v>185</v>
      </c>
      <c r="D61" s="34">
        <f t="shared" ref="D61:T61" si="18">+D9+D31</f>
        <v>485</v>
      </c>
      <c r="E61" s="34">
        <f t="shared" si="18"/>
        <v>485</v>
      </c>
      <c r="F61" s="34">
        <f t="shared" si="18"/>
        <v>804</v>
      </c>
      <c r="G61" s="34">
        <f t="shared" si="18"/>
        <v>804</v>
      </c>
      <c r="H61" s="34">
        <f t="shared" si="18"/>
        <v>804</v>
      </c>
      <c r="I61" s="34">
        <f t="shared" si="18"/>
        <v>804</v>
      </c>
      <c r="J61" s="34">
        <f t="shared" si="18"/>
        <v>804</v>
      </c>
      <c r="K61" s="34">
        <f t="shared" si="18"/>
        <v>804</v>
      </c>
      <c r="L61" s="34">
        <f t="shared" si="18"/>
        <v>804</v>
      </c>
      <c r="M61" s="34">
        <f t="shared" si="18"/>
        <v>804</v>
      </c>
      <c r="N61" s="34">
        <f t="shared" si="18"/>
        <v>804</v>
      </c>
      <c r="O61" s="34">
        <f t="shared" si="18"/>
        <v>804</v>
      </c>
      <c r="P61" s="34">
        <f t="shared" si="18"/>
        <v>804</v>
      </c>
      <c r="Q61" s="34">
        <f t="shared" si="18"/>
        <v>804</v>
      </c>
      <c r="R61" s="34">
        <f t="shared" si="18"/>
        <v>804</v>
      </c>
      <c r="S61" s="32">
        <f t="shared" si="18"/>
        <v>804</v>
      </c>
      <c r="T61" s="32">
        <f t="shared" si="18"/>
        <v>1163.3</v>
      </c>
      <c r="U61" s="32">
        <f t="shared" ref="U61" si="19">+U9+U31</f>
        <v>1163.3</v>
      </c>
    </row>
    <row r="62" spans="2:34" ht="15.75" outlineLevel="1" x14ac:dyDescent="0.3">
      <c r="B62" s="30" t="s">
        <v>30</v>
      </c>
      <c r="C62" s="31">
        <f t="shared" ref="C62:T62" si="20">+C14+C32</f>
        <v>0</v>
      </c>
      <c r="D62" s="31">
        <f t="shared" si="20"/>
        <v>0</v>
      </c>
      <c r="E62" s="31">
        <f t="shared" si="20"/>
        <v>0</v>
      </c>
      <c r="F62" s="31">
        <f t="shared" si="20"/>
        <v>0</v>
      </c>
      <c r="G62" s="31">
        <f t="shared" si="20"/>
        <v>0</v>
      </c>
      <c r="H62" s="31">
        <f t="shared" si="20"/>
        <v>0</v>
      </c>
      <c r="I62" s="31">
        <f t="shared" si="20"/>
        <v>0</v>
      </c>
      <c r="J62" s="31">
        <f t="shared" si="20"/>
        <v>0</v>
      </c>
      <c r="K62" s="31">
        <f t="shared" si="20"/>
        <v>0</v>
      </c>
      <c r="L62" s="31">
        <f t="shared" si="20"/>
        <v>0</v>
      </c>
      <c r="M62" s="31">
        <f t="shared" si="20"/>
        <v>0</v>
      </c>
      <c r="N62" s="31">
        <f t="shared" si="20"/>
        <v>33.450000000000003</v>
      </c>
      <c r="O62" s="31">
        <f t="shared" si="20"/>
        <v>85.45</v>
      </c>
      <c r="P62" s="31">
        <f t="shared" si="20"/>
        <v>85.45</v>
      </c>
      <c r="Q62" s="31">
        <f t="shared" si="20"/>
        <v>85.45</v>
      </c>
      <c r="R62" s="31">
        <f t="shared" si="20"/>
        <v>85.45</v>
      </c>
      <c r="S62" s="32">
        <f t="shared" si="20"/>
        <v>134.94999999999999</v>
      </c>
      <c r="T62" s="32">
        <f t="shared" si="20"/>
        <v>134.94999999999999</v>
      </c>
      <c r="U62" s="32">
        <f t="shared" ref="U62" si="21">+U14+U32</f>
        <v>183.25</v>
      </c>
    </row>
    <row r="63" spans="2:34" ht="15.75" outlineLevel="1" x14ac:dyDescent="0.3">
      <c r="B63" s="33" t="s">
        <v>31</v>
      </c>
      <c r="C63" s="34">
        <f t="shared" ref="C63:T63" si="22">+C10+C33</f>
        <v>453.97</v>
      </c>
      <c r="D63" s="34">
        <f t="shared" si="22"/>
        <v>463.78</v>
      </c>
      <c r="E63" s="34">
        <f t="shared" si="22"/>
        <v>463.78</v>
      </c>
      <c r="F63" s="34">
        <f t="shared" si="22"/>
        <v>464.48</v>
      </c>
      <c r="G63" s="34">
        <f t="shared" si="22"/>
        <v>464.48</v>
      </c>
      <c r="H63" s="34">
        <f t="shared" si="22"/>
        <v>464.48</v>
      </c>
      <c r="I63" s="34">
        <f t="shared" si="22"/>
        <v>465.38</v>
      </c>
      <c r="J63" s="34">
        <f t="shared" si="22"/>
        <v>465.38</v>
      </c>
      <c r="K63" s="34">
        <f t="shared" si="22"/>
        <v>468.58</v>
      </c>
      <c r="L63" s="34">
        <f t="shared" si="22"/>
        <v>523.43000000000006</v>
      </c>
      <c r="M63" s="34">
        <f t="shared" si="22"/>
        <v>523.43000000000006</v>
      </c>
      <c r="N63" s="34">
        <f t="shared" si="22"/>
        <v>523.43000000000006</v>
      </c>
      <c r="O63" s="34">
        <f t="shared" si="22"/>
        <v>613.03</v>
      </c>
      <c r="P63" s="34">
        <f t="shared" si="22"/>
        <v>613.03</v>
      </c>
      <c r="Q63" s="34">
        <f t="shared" si="22"/>
        <v>615.93000000000006</v>
      </c>
      <c r="R63" s="34">
        <f t="shared" si="22"/>
        <v>615.93000000000006</v>
      </c>
      <c r="S63" s="32">
        <f t="shared" si="22"/>
        <v>615.93000000000006</v>
      </c>
      <c r="T63" s="32">
        <f t="shared" si="22"/>
        <v>615.93000000000006</v>
      </c>
      <c r="U63" s="32">
        <f t="shared" ref="U63" si="23">+U10+U33</f>
        <v>615.93000000000006</v>
      </c>
    </row>
    <row r="64" spans="2:34" ht="15.75" outlineLevel="1" x14ac:dyDescent="0.3">
      <c r="B64" s="30" t="s">
        <v>32</v>
      </c>
      <c r="C64" s="31">
        <f t="shared" ref="C64:T64" si="24">+C15+C34</f>
        <v>0</v>
      </c>
      <c r="D64" s="31">
        <f t="shared" si="24"/>
        <v>0</v>
      </c>
      <c r="E64" s="31">
        <f t="shared" si="24"/>
        <v>0</v>
      </c>
      <c r="F64" s="31">
        <f t="shared" si="24"/>
        <v>0</v>
      </c>
      <c r="G64" s="31">
        <f t="shared" si="24"/>
        <v>0</v>
      </c>
      <c r="H64" s="31">
        <f t="shared" si="24"/>
        <v>0</v>
      </c>
      <c r="I64" s="31">
        <f t="shared" si="24"/>
        <v>0</v>
      </c>
      <c r="J64" s="31">
        <f t="shared" si="24"/>
        <v>0</v>
      </c>
      <c r="K64" s="31">
        <f t="shared" si="24"/>
        <v>0</v>
      </c>
      <c r="L64" s="31">
        <f t="shared" si="24"/>
        <v>0</v>
      </c>
      <c r="M64" s="31">
        <f t="shared" si="24"/>
        <v>0</v>
      </c>
      <c r="N64" s="31">
        <f t="shared" si="24"/>
        <v>0</v>
      </c>
      <c r="O64" s="31">
        <f t="shared" si="24"/>
        <v>0</v>
      </c>
      <c r="P64" s="31">
        <f t="shared" si="24"/>
        <v>0</v>
      </c>
      <c r="Q64" s="31">
        <f t="shared" si="24"/>
        <v>0</v>
      </c>
      <c r="R64" s="31">
        <f t="shared" si="24"/>
        <v>0</v>
      </c>
      <c r="S64" s="32">
        <f t="shared" si="24"/>
        <v>30</v>
      </c>
      <c r="T64" s="32">
        <f t="shared" si="24"/>
        <v>30</v>
      </c>
      <c r="U64" s="32">
        <f t="shared" ref="U64" si="25">+U15+U34</f>
        <v>87.9</v>
      </c>
    </row>
    <row r="65" spans="2:21" ht="18" outlineLevel="1" x14ac:dyDescent="0.35">
      <c r="B65" s="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2:21" ht="18" x14ac:dyDescent="0.35">
      <c r="B66" s="7" t="s">
        <v>17</v>
      </c>
      <c r="C66" s="14">
        <f t="shared" ref="C66:U66" si="26">+C17+C36</f>
        <v>2873.6730000000002</v>
      </c>
      <c r="D66" s="14">
        <f t="shared" si="26"/>
        <v>3382.0629999999996</v>
      </c>
      <c r="E66" s="14">
        <f t="shared" si="26"/>
        <v>3264.4630000000002</v>
      </c>
      <c r="F66" s="14">
        <f t="shared" si="26"/>
        <v>3499.4630000000002</v>
      </c>
      <c r="G66" s="14">
        <f t="shared" si="26"/>
        <v>3430.4630000000002</v>
      </c>
      <c r="H66" s="14">
        <f t="shared" si="26"/>
        <v>3428.7630000000004</v>
      </c>
      <c r="I66" s="14">
        <f t="shared" si="26"/>
        <v>3355.6430000000005</v>
      </c>
      <c r="J66" s="14">
        <f t="shared" si="26"/>
        <v>3254.5430000000001</v>
      </c>
      <c r="K66" s="14">
        <f t="shared" si="26"/>
        <v>3227.5430000000001</v>
      </c>
      <c r="L66" s="14">
        <f t="shared" si="26"/>
        <v>3275.8930000000005</v>
      </c>
      <c r="M66" s="14">
        <f t="shared" si="26"/>
        <v>3334.2013333333334</v>
      </c>
      <c r="N66" s="14">
        <f t="shared" si="26"/>
        <v>3351.6513333333332</v>
      </c>
      <c r="O66" s="14">
        <f t="shared" si="26"/>
        <v>3635.4679999999994</v>
      </c>
      <c r="P66" s="14">
        <f t="shared" si="26"/>
        <v>3832.9342500000002</v>
      </c>
      <c r="Q66" s="14">
        <f t="shared" si="26"/>
        <v>3868.7270000000008</v>
      </c>
      <c r="R66" s="14">
        <f t="shared" si="26"/>
        <v>3688.4270000000006</v>
      </c>
      <c r="S66" s="14">
        <f t="shared" si="26"/>
        <v>3799.4590000000003</v>
      </c>
      <c r="T66" s="14">
        <f t="shared" si="26"/>
        <v>3839.279</v>
      </c>
      <c r="U66" s="14">
        <f t="shared" si="26"/>
        <v>3977.9540000000006</v>
      </c>
    </row>
    <row r="68" spans="2:21" ht="18" x14ac:dyDescent="0.35">
      <c r="B68" s="27" t="s">
        <v>64</v>
      </c>
    </row>
    <row r="70" spans="2:21" ht="15.75" outlineLevel="1" x14ac:dyDescent="0.3">
      <c r="B70" s="30" t="s">
        <v>27</v>
      </c>
      <c r="C70" s="31">
        <f>+C6+C28+C46</f>
        <v>809.6</v>
      </c>
      <c r="D70" s="31">
        <f t="shared" ref="D70:T70" si="27">+D6+D28+D46</f>
        <v>855.18000000000006</v>
      </c>
      <c r="E70" s="31">
        <f t="shared" si="27"/>
        <v>855.18000000000006</v>
      </c>
      <c r="F70" s="31">
        <f t="shared" si="27"/>
        <v>816.08</v>
      </c>
      <c r="G70" s="31">
        <f t="shared" si="27"/>
        <v>816.08</v>
      </c>
      <c r="H70" s="31">
        <f t="shared" si="27"/>
        <v>816.08</v>
      </c>
      <c r="I70" s="31">
        <f t="shared" si="27"/>
        <v>816.08</v>
      </c>
      <c r="J70" s="31">
        <f t="shared" si="27"/>
        <v>816.08</v>
      </c>
      <c r="K70" s="31">
        <f t="shared" si="27"/>
        <v>799.74862535204898</v>
      </c>
      <c r="L70" s="31">
        <f t="shared" si="27"/>
        <v>627.91464087029772</v>
      </c>
      <c r="M70" s="31">
        <f t="shared" si="27"/>
        <v>628.55599021745365</v>
      </c>
      <c r="N70" s="31">
        <f t="shared" si="27"/>
        <v>739.77452603491429</v>
      </c>
      <c r="O70" s="31">
        <f t="shared" si="27"/>
        <v>747.91801285422298</v>
      </c>
      <c r="P70" s="31">
        <f t="shared" si="27"/>
        <v>679.58975578093953</v>
      </c>
      <c r="Q70" s="31">
        <f t="shared" si="27"/>
        <v>592.38449076006202</v>
      </c>
      <c r="R70" s="31">
        <f t="shared" si="27"/>
        <v>445.53702126745367</v>
      </c>
      <c r="S70" s="32">
        <f t="shared" si="27"/>
        <v>478.18</v>
      </c>
      <c r="T70" s="32">
        <f t="shared" si="27"/>
        <v>393.28</v>
      </c>
      <c r="U70" s="32">
        <f t="shared" ref="U70" si="28">+U6+U28+U46</f>
        <v>399.57499999999999</v>
      </c>
    </row>
    <row r="71" spans="2:21" ht="15.75" outlineLevel="1" x14ac:dyDescent="0.3">
      <c r="B71" s="33" t="s">
        <v>28</v>
      </c>
      <c r="C71" s="34">
        <f>+C7+C29</f>
        <v>788.4</v>
      </c>
      <c r="D71" s="34">
        <f t="shared" ref="D71:T71" si="29">+D7+D29</f>
        <v>788.4</v>
      </c>
      <c r="E71" s="34">
        <f t="shared" si="29"/>
        <v>718.4</v>
      </c>
      <c r="F71" s="34">
        <f t="shared" si="29"/>
        <v>572.70000000000005</v>
      </c>
      <c r="G71" s="34">
        <f t="shared" si="29"/>
        <v>503.70000000000005</v>
      </c>
      <c r="H71" s="34">
        <f t="shared" si="29"/>
        <v>503.70000000000005</v>
      </c>
      <c r="I71" s="34">
        <f t="shared" si="29"/>
        <v>503.70000000000005</v>
      </c>
      <c r="J71" s="34">
        <f t="shared" si="29"/>
        <v>402.6</v>
      </c>
      <c r="K71" s="34">
        <f t="shared" si="29"/>
        <v>370.5</v>
      </c>
      <c r="L71" s="34">
        <f t="shared" si="29"/>
        <v>336</v>
      </c>
      <c r="M71" s="34">
        <f t="shared" si="29"/>
        <v>336</v>
      </c>
      <c r="N71" s="34">
        <f t="shared" si="29"/>
        <v>336</v>
      </c>
      <c r="O71" s="34">
        <f t="shared" si="29"/>
        <v>370</v>
      </c>
      <c r="P71" s="34">
        <f t="shared" si="29"/>
        <v>370</v>
      </c>
      <c r="Q71" s="34">
        <f t="shared" si="29"/>
        <v>370</v>
      </c>
      <c r="R71" s="34">
        <f t="shared" si="29"/>
        <v>370</v>
      </c>
      <c r="S71" s="32">
        <f t="shared" si="29"/>
        <v>370</v>
      </c>
      <c r="T71" s="32">
        <f t="shared" si="29"/>
        <v>134</v>
      </c>
      <c r="U71" s="32">
        <f t="shared" ref="U71" si="30">+U7+U29</f>
        <v>134</v>
      </c>
    </row>
    <row r="72" spans="2:21" ht="15.75" outlineLevel="1" x14ac:dyDescent="0.3">
      <c r="B72" s="30" t="s">
        <v>2</v>
      </c>
      <c r="C72" s="31">
        <f>+C8+C30+C47+C48+C52</f>
        <v>839.00300000000004</v>
      </c>
      <c r="D72" s="31">
        <f>+D8+D30+D47+D48+D52</f>
        <v>992.00299999999993</v>
      </c>
      <c r="E72" s="31">
        <f t="shared" ref="E72:T72" si="31">+E8+E30+E47+E48+E52</f>
        <v>944.40300000000002</v>
      </c>
      <c r="F72" s="31">
        <f t="shared" si="31"/>
        <v>1044.5029999999999</v>
      </c>
      <c r="G72" s="31">
        <f t="shared" si="31"/>
        <v>1044.5029999999999</v>
      </c>
      <c r="H72" s="31">
        <f t="shared" si="31"/>
        <v>1042.8030000000001</v>
      </c>
      <c r="I72" s="31">
        <f t="shared" si="31"/>
        <v>968.78300000000002</v>
      </c>
      <c r="J72" s="31">
        <f t="shared" si="31"/>
        <v>968.78300000000002</v>
      </c>
      <c r="K72" s="31">
        <f t="shared" si="31"/>
        <v>970.68299999999999</v>
      </c>
      <c r="L72" s="31">
        <f t="shared" si="31"/>
        <v>998.68299999999999</v>
      </c>
      <c r="M72" s="31">
        <f t="shared" si="31"/>
        <v>1056.9913333333332</v>
      </c>
      <c r="N72" s="31">
        <f t="shared" si="31"/>
        <v>1041.1333333333332</v>
      </c>
      <c r="O72" s="31">
        <f t="shared" si="31"/>
        <v>1149.9989999999998</v>
      </c>
      <c r="P72" s="31">
        <f t="shared" si="31"/>
        <v>1600.52125</v>
      </c>
      <c r="Q72" s="31">
        <f t="shared" si="31"/>
        <v>1633.6940000000002</v>
      </c>
      <c r="R72" s="31">
        <f t="shared" si="31"/>
        <v>1600.8869999999999</v>
      </c>
      <c r="S72" s="32">
        <f t="shared" si="31"/>
        <v>1597.9690000000001</v>
      </c>
      <c r="T72" s="32">
        <f t="shared" si="31"/>
        <v>1599.3889999999999</v>
      </c>
      <c r="U72" s="32">
        <f t="shared" ref="U72" si="32">+U8+U30+U47+U48+U52</f>
        <v>1625.5689999999997</v>
      </c>
    </row>
    <row r="73" spans="2:21" ht="15.75" outlineLevel="1" x14ac:dyDescent="0.3">
      <c r="B73" s="33" t="s">
        <v>29</v>
      </c>
      <c r="C73" s="34">
        <f>+C9+C31</f>
        <v>185</v>
      </c>
      <c r="D73" s="34">
        <f t="shared" ref="D73:T73" si="33">+D9+D31</f>
        <v>485</v>
      </c>
      <c r="E73" s="34">
        <f t="shared" si="33"/>
        <v>485</v>
      </c>
      <c r="F73" s="34">
        <f t="shared" si="33"/>
        <v>804</v>
      </c>
      <c r="G73" s="34">
        <f t="shared" si="33"/>
        <v>804</v>
      </c>
      <c r="H73" s="34">
        <f t="shared" si="33"/>
        <v>804</v>
      </c>
      <c r="I73" s="34">
        <f t="shared" si="33"/>
        <v>804</v>
      </c>
      <c r="J73" s="34">
        <f t="shared" si="33"/>
        <v>804</v>
      </c>
      <c r="K73" s="34">
        <f t="shared" si="33"/>
        <v>804</v>
      </c>
      <c r="L73" s="34">
        <f t="shared" si="33"/>
        <v>804</v>
      </c>
      <c r="M73" s="34">
        <f t="shared" si="33"/>
        <v>804</v>
      </c>
      <c r="N73" s="34">
        <f t="shared" si="33"/>
        <v>804</v>
      </c>
      <c r="O73" s="34">
        <f t="shared" si="33"/>
        <v>804</v>
      </c>
      <c r="P73" s="34">
        <f t="shared" si="33"/>
        <v>804</v>
      </c>
      <c r="Q73" s="34">
        <f t="shared" si="33"/>
        <v>804</v>
      </c>
      <c r="R73" s="34">
        <f t="shared" si="33"/>
        <v>804</v>
      </c>
      <c r="S73" s="32">
        <f t="shared" si="33"/>
        <v>804</v>
      </c>
      <c r="T73" s="32">
        <f t="shared" si="33"/>
        <v>1163.3</v>
      </c>
      <c r="U73" s="32">
        <f t="shared" ref="U73" si="34">+U9+U31</f>
        <v>1163.3</v>
      </c>
    </row>
    <row r="74" spans="2:21" ht="15.75" outlineLevel="1" x14ac:dyDescent="0.3">
      <c r="B74" s="30" t="s">
        <v>30</v>
      </c>
      <c r="C74" s="31">
        <f t="shared" ref="C74:T74" si="35">+C14+C32</f>
        <v>0</v>
      </c>
      <c r="D74" s="31">
        <f t="shared" si="35"/>
        <v>0</v>
      </c>
      <c r="E74" s="31">
        <f t="shared" si="35"/>
        <v>0</v>
      </c>
      <c r="F74" s="31">
        <f t="shared" si="35"/>
        <v>0</v>
      </c>
      <c r="G74" s="31">
        <f t="shared" si="35"/>
        <v>0</v>
      </c>
      <c r="H74" s="31">
        <f t="shared" si="35"/>
        <v>0</v>
      </c>
      <c r="I74" s="31">
        <f t="shared" si="35"/>
        <v>0</v>
      </c>
      <c r="J74" s="31">
        <f t="shared" si="35"/>
        <v>0</v>
      </c>
      <c r="K74" s="31">
        <f t="shared" si="35"/>
        <v>0</v>
      </c>
      <c r="L74" s="31">
        <f t="shared" si="35"/>
        <v>0</v>
      </c>
      <c r="M74" s="31">
        <f t="shared" si="35"/>
        <v>0</v>
      </c>
      <c r="N74" s="31">
        <f t="shared" si="35"/>
        <v>33.450000000000003</v>
      </c>
      <c r="O74" s="31">
        <f t="shared" si="35"/>
        <v>85.45</v>
      </c>
      <c r="P74" s="31">
        <f t="shared" si="35"/>
        <v>85.45</v>
      </c>
      <c r="Q74" s="31">
        <f t="shared" si="35"/>
        <v>85.45</v>
      </c>
      <c r="R74" s="31">
        <f t="shared" si="35"/>
        <v>85.45</v>
      </c>
      <c r="S74" s="32">
        <f t="shared" si="35"/>
        <v>134.94999999999999</v>
      </c>
      <c r="T74" s="32">
        <f t="shared" si="35"/>
        <v>134.94999999999999</v>
      </c>
      <c r="U74" s="32">
        <f t="shared" ref="U74" si="36">+U14+U32</f>
        <v>183.25</v>
      </c>
    </row>
    <row r="75" spans="2:21" ht="15.75" outlineLevel="1" x14ac:dyDescent="0.3">
      <c r="B75" s="33" t="s">
        <v>31</v>
      </c>
      <c r="C75" s="34">
        <f>+C10+C33+C51</f>
        <v>453.97470000000004</v>
      </c>
      <c r="D75" s="34">
        <f t="shared" ref="D75:T75" si="37">+D10+D33+D51</f>
        <v>463.78469999999999</v>
      </c>
      <c r="E75" s="34">
        <f t="shared" si="37"/>
        <v>463.78469999999999</v>
      </c>
      <c r="F75" s="34">
        <f t="shared" si="37"/>
        <v>464.50170000000003</v>
      </c>
      <c r="G75" s="34">
        <f t="shared" si="37"/>
        <v>464.50170000000003</v>
      </c>
      <c r="H75" s="34">
        <f t="shared" si="37"/>
        <v>464.51370000000003</v>
      </c>
      <c r="I75" s="34">
        <f t="shared" si="37"/>
        <v>465.41370000000001</v>
      </c>
      <c r="J75" s="34">
        <f t="shared" si="37"/>
        <v>465.41370000000001</v>
      </c>
      <c r="K75" s="34">
        <f t="shared" si="37"/>
        <v>468.63169999999997</v>
      </c>
      <c r="L75" s="34">
        <f t="shared" si="37"/>
        <v>523.61370000000011</v>
      </c>
      <c r="M75" s="34">
        <f t="shared" si="37"/>
        <v>523.63170000000002</v>
      </c>
      <c r="N75" s="34">
        <f t="shared" si="37"/>
        <v>523.71470000000011</v>
      </c>
      <c r="O75" s="34">
        <f t="shared" si="37"/>
        <v>613.39170000000001</v>
      </c>
      <c r="P75" s="34">
        <f t="shared" si="37"/>
        <v>613.66269999999997</v>
      </c>
      <c r="Q75" s="34">
        <f t="shared" si="37"/>
        <v>616.8497000000001</v>
      </c>
      <c r="R75" s="34">
        <f t="shared" si="37"/>
        <v>617.12570000000005</v>
      </c>
      <c r="S75" s="32">
        <f t="shared" si="37"/>
        <v>617.24670000000003</v>
      </c>
      <c r="T75" s="32">
        <f t="shared" si="37"/>
        <v>617.37770000000012</v>
      </c>
      <c r="U75" s="32">
        <f t="shared" ref="U75" si="38">+U10+U33+U51</f>
        <v>617.45770000000005</v>
      </c>
    </row>
    <row r="76" spans="2:21" ht="15.75" outlineLevel="1" x14ac:dyDescent="0.3">
      <c r="B76" s="30" t="s">
        <v>32</v>
      </c>
      <c r="C76" s="31">
        <f t="shared" ref="C76:T76" si="39">+C49+C50+C34+C15</f>
        <v>0</v>
      </c>
      <c r="D76" s="31">
        <f t="shared" si="39"/>
        <v>0</v>
      </c>
      <c r="E76" s="31">
        <f t="shared" si="39"/>
        <v>0</v>
      </c>
      <c r="F76" s="31">
        <f t="shared" si="39"/>
        <v>0</v>
      </c>
      <c r="G76" s="31">
        <f t="shared" si="39"/>
        <v>0</v>
      </c>
      <c r="H76" s="31">
        <f t="shared" si="39"/>
        <v>0</v>
      </c>
      <c r="I76" s="31">
        <f t="shared" si="39"/>
        <v>0</v>
      </c>
      <c r="J76" s="31">
        <f t="shared" si="39"/>
        <v>0</v>
      </c>
      <c r="K76" s="31">
        <f t="shared" si="39"/>
        <v>0</v>
      </c>
      <c r="L76" s="31">
        <f t="shared" si="39"/>
        <v>0</v>
      </c>
      <c r="M76" s="31">
        <f t="shared" si="39"/>
        <v>0</v>
      </c>
      <c r="N76" s="31">
        <f t="shared" si="39"/>
        <v>8.9999999999999993E-3</v>
      </c>
      <c r="O76" s="31">
        <f t="shared" si="39"/>
        <v>1.2999820230769199</v>
      </c>
      <c r="P76" s="31">
        <f t="shared" si="39"/>
        <v>5.8327520230769174</v>
      </c>
      <c r="Q76" s="31">
        <f t="shared" si="39"/>
        <v>12.741942023076914</v>
      </c>
      <c r="R76" s="31">
        <f t="shared" si="39"/>
        <v>22.735302023076926</v>
      </c>
      <c r="S76" s="32">
        <f t="shared" si="39"/>
        <v>68.512728023076903</v>
      </c>
      <c r="T76" s="32">
        <f t="shared" si="39"/>
        <v>103.45232000000001</v>
      </c>
      <c r="U76" s="32">
        <f t="shared" ref="U76" si="40">+U49+U50+U34+U15</f>
        <v>203.41231999999999</v>
      </c>
    </row>
    <row r="77" spans="2:21" ht="15.75" outlineLevel="1" x14ac:dyDescent="0.3">
      <c r="B77" s="33" t="s">
        <v>54</v>
      </c>
      <c r="C77" s="34">
        <f>+C41+C42+C43+C44+C45</f>
        <v>2119.752041689811</v>
      </c>
      <c r="D77" s="34">
        <f t="shared" ref="D77:T77" si="41">+D41+D42+D43+D44+D45</f>
        <v>2149.627000000004</v>
      </c>
      <c r="E77" s="34">
        <f t="shared" si="41"/>
        <v>2232.9167801760987</v>
      </c>
      <c r="F77" s="34">
        <f t="shared" si="41"/>
        <v>2163.9029202995921</v>
      </c>
      <c r="G77" s="34">
        <f t="shared" si="41"/>
        <v>1620.3178489046284</v>
      </c>
      <c r="H77" s="34">
        <f t="shared" si="41"/>
        <v>1557.6231044315259</v>
      </c>
      <c r="I77" s="34">
        <f t="shared" si="41"/>
        <v>1425.5190870588322</v>
      </c>
      <c r="J77" s="34">
        <f t="shared" si="41"/>
        <v>1295.1483302678525</v>
      </c>
      <c r="K77" s="34">
        <f t="shared" si="41"/>
        <v>1322.0424335035234</v>
      </c>
      <c r="L77" s="34">
        <f t="shared" si="41"/>
        <v>1362.0410280006763</v>
      </c>
      <c r="M77" s="34">
        <f t="shared" si="41"/>
        <v>1498.8738192974367</v>
      </c>
      <c r="N77" s="34">
        <f t="shared" si="41"/>
        <v>1442.2996338559092</v>
      </c>
      <c r="O77" s="34">
        <f t="shared" si="41"/>
        <v>1568.6549552968474</v>
      </c>
      <c r="P77" s="34">
        <f t="shared" si="41"/>
        <v>1177.0725194090426</v>
      </c>
      <c r="Q77" s="34">
        <f t="shared" si="41"/>
        <v>1295.5488805728035</v>
      </c>
      <c r="R77" s="34">
        <f t="shared" si="41"/>
        <v>1262.3946462825893</v>
      </c>
      <c r="S77" s="32">
        <f t="shared" si="41"/>
        <v>1123.8704900602252</v>
      </c>
      <c r="T77" s="32">
        <f t="shared" si="41"/>
        <v>989.11951787818873</v>
      </c>
      <c r="U77" s="32">
        <f t="shared" ref="U77" si="42">+U41+U42+U43+U44+U45</f>
        <v>959.0873323635152</v>
      </c>
    </row>
    <row r="78" spans="2:21" outlineLevel="1" x14ac:dyDescent="0.25"/>
    <row r="79" spans="2:21" ht="18" x14ac:dyDescent="0.35">
      <c r="B79" s="7" t="s">
        <v>48</v>
      </c>
      <c r="C79" s="14">
        <f>SUM(C70:C77)</f>
        <v>5195.7297416898109</v>
      </c>
      <c r="D79" s="14">
        <f t="shared" ref="D79:T79" si="43">SUM(D70:D77)</f>
        <v>5733.9947000000038</v>
      </c>
      <c r="E79" s="14">
        <f t="shared" si="43"/>
        <v>5699.684480176099</v>
      </c>
      <c r="F79" s="14">
        <f t="shared" si="43"/>
        <v>5865.6876202995918</v>
      </c>
      <c r="G79" s="14">
        <f t="shared" si="43"/>
        <v>5253.1025489046287</v>
      </c>
      <c r="H79" s="14">
        <f t="shared" si="43"/>
        <v>5188.7198044315264</v>
      </c>
      <c r="I79" s="14">
        <f t="shared" si="43"/>
        <v>4983.4957870588323</v>
      </c>
      <c r="J79" s="14">
        <f t="shared" si="43"/>
        <v>4752.0250302678523</v>
      </c>
      <c r="K79" s="14">
        <f t="shared" si="43"/>
        <v>4735.6057588555723</v>
      </c>
      <c r="L79" s="14">
        <f t="shared" si="43"/>
        <v>4652.2523688709744</v>
      </c>
      <c r="M79" s="14">
        <f t="shared" si="43"/>
        <v>4848.0528428482239</v>
      </c>
      <c r="N79" s="14">
        <f t="shared" si="43"/>
        <v>4920.381193224157</v>
      </c>
      <c r="O79" s="14">
        <f t="shared" si="43"/>
        <v>5340.713650174147</v>
      </c>
      <c r="P79" s="14">
        <f t="shared" si="43"/>
        <v>5336.1289772130585</v>
      </c>
      <c r="Q79" s="14">
        <f t="shared" si="43"/>
        <v>5410.6690133559432</v>
      </c>
      <c r="R79" s="14">
        <f t="shared" si="43"/>
        <v>5208.1296695731198</v>
      </c>
      <c r="S79" s="14">
        <f t="shared" si="43"/>
        <v>5194.7289180833022</v>
      </c>
      <c r="T79" s="14">
        <f t="shared" si="43"/>
        <v>5134.8685378781893</v>
      </c>
      <c r="U79" s="14">
        <f>SUM(U70:U77)</f>
        <v>5285.6513523635149</v>
      </c>
    </row>
    <row r="81" spans="2:16" ht="18" x14ac:dyDescent="0.35">
      <c r="B81" s="40" t="s">
        <v>66</v>
      </c>
    </row>
    <row r="82" spans="2:16" x14ac:dyDescent="0.25">
      <c r="B82" s="45" t="s">
        <v>61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</row>
    <row r="83" spans="2:16" x14ac:dyDescent="0.25"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</row>
    <row r="84" spans="2:16" x14ac:dyDescent="0.2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</row>
    <row r="85" spans="2:16" x14ac:dyDescent="0.2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200" spans="2:2" x14ac:dyDescent="0.25">
      <c r="B200" s="42" t="s">
        <v>68</v>
      </c>
    </row>
    <row r="201" spans="2:2" x14ac:dyDescent="0.25">
      <c r="B201" s="41" t="s">
        <v>67</v>
      </c>
    </row>
  </sheetData>
  <mergeCells count="1">
    <mergeCell ref="B82:P85"/>
  </mergeCells>
  <conditionalFormatting sqref="S77 U77">
    <cfRule type="dataBar" priority="2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{483FA010-28DD-4D70-B4A9-9704F95C0FBE}</x14:id>
        </ext>
      </extLst>
    </cfRule>
  </conditionalFormatting>
  <conditionalFormatting sqref="S77">
    <cfRule type="dataBar" priority="19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{0A551672-306E-4125-9BFF-A658F01DD10C}</x14:id>
        </ext>
      </extLst>
    </cfRule>
  </conditionalFormatting>
  <conditionalFormatting sqref="U77">
    <cfRule type="dataBar" priority="19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{97C92A13-F3C6-4AE6-944B-C9328E7E16F6}</x14:id>
        </ext>
      </extLst>
    </cfRule>
  </conditionalFormatting>
  <conditionalFormatting sqref="U6:U15">
    <cfRule type="dataBar" priority="1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{C6FE0881-7FAD-4C72-BE3A-28FF5672B4D2}</x14:id>
        </ext>
      </extLst>
    </cfRule>
  </conditionalFormatting>
  <conditionalFormatting sqref="S6:S7">
    <cfRule type="dataBar" priority="19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{4180F570-AAD9-4C93-9274-8C980248456D}</x14:id>
        </ext>
      </extLst>
    </cfRule>
  </conditionalFormatting>
  <conditionalFormatting sqref="U8:U9">
    <cfRule type="dataBar" priority="19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{8AF57DE1-3E85-40CA-A9D7-706F29964AE2}</x14:id>
        </ext>
      </extLst>
    </cfRule>
  </conditionalFormatting>
  <conditionalFormatting sqref="S8:S9">
    <cfRule type="dataBar" priority="19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{2E050019-6CB2-45D4-B667-EEDD43AB77E4}</x14:id>
        </ext>
      </extLst>
    </cfRule>
  </conditionalFormatting>
  <conditionalFormatting sqref="U10">
    <cfRule type="dataBar" priority="18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{0EC6497E-848C-4B89-907B-ABC0F756908D}</x14:id>
        </ext>
      </extLst>
    </cfRule>
  </conditionalFormatting>
  <conditionalFormatting sqref="S10">
    <cfRule type="dataBar" priority="18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{C5AB10FB-6899-455D-AB86-03A6719A425E}</x14:id>
        </ext>
      </extLst>
    </cfRule>
  </conditionalFormatting>
  <conditionalFormatting sqref="U6:U15">
    <cfRule type="dataBar" priority="18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{BFE5B55C-0877-4B1B-B24E-03C86051E14C}</x14:id>
        </ext>
      </extLst>
    </cfRule>
  </conditionalFormatting>
  <conditionalFormatting sqref="S15">
    <cfRule type="dataBar" priority="18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{0FCB2AF5-D5D4-43A1-9BD5-D51D2C9F2BD3}</x14:id>
        </ext>
      </extLst>
    </cfRule>
  </conditionalFormatting>
  <conditionalFormatting sqref="S6:S12 S15">
    <cfRule type="dataBar" priority="18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{47BFEC15-98D9-4F6D-8EFD-66AFF0CE3F59}</x14:id>
        </ext>
      </extLst>
    </cfRule>
  </conditionalFormatting>
  <conditionalFormatting sqref="U6:U15">
    <cfRule type="dataBar" priority="1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{E20E519D-3CEA-493A-8D08-DE7FADD4735F}</x14:id>
        </ext>
      </extLst>
    </cfRule>
  </conditionalFormatting>
  <conditionalFormatting sqref="U14">
    <cfRule type="dataBar" priority="1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{E9CAEB5F-8AEB-4047-9F2B-A642A5B80D3E}</x14:id>
        </ext>
      </extLst>
    </cfRule>
  </conditionalFormatting>
  <conditionalFormatting sqref="S14">
    <cfRule type="dataBar" priority="1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{FE7E16CE-9E76-4360-93A6-9BADB68378DE}</x14:id>
        </ext>
      </extLst>
    </cfRule>
  </conditionalFormatting>
  <conditionalFormatting sqref="S14">
    <cfRule type="dataBar" priority="1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{4FF72231-D876-4DC7-A159-765DD65BAE41}</x14:id>
        </ext>
      </extLst>
    </cfRule>
  </conditionalFormatting>
  <conditionalFormatting sqref="U14">
    <cfRule type="dataBar" priority="1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{CD94F0A1-5CC8-4A5C-9977-70A1C37CC709}</x14:id>
        </ext>
      </extLst>
    </cfRule>
  </conditionalFormatting>
  <conditionalFormatting sqref="U13">
    <cfRule type="dataBar" priority="1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{8DA4422D-6094-4EFB-A3C9-646BA5BE01D7}</x14:id>
        </ext>
      </extLst>
    </cfRule>
  </conditionalFormatting>
  <conditionalFormatting sqref="S13">
    <cfRule type="dataBar" priority="17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{B875C722-727B-46DC-9922-8F6E65130D61}</x14:id>
        </ext>
      </extLst>
    </cfRule>
  </conditionalFormatting>
  <conditionalFormatting sqref="S13">
    <cfRule type="dataBar" priority="17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{EC4457BA-4C2F-4DE6-BD57-EC1EEE5B1040}</x14:id>
        </ext>
      </extLst>
    </cfRule>
  </conditionalFormatting>
  <conditionalFormatting sqref="U13">
    <cfRule type="dataBar" priority="1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{5BF6A325-408D-4883-AFF9-FC39ED2A8BC4}</x14:id>
        </ext>
      </extLst>
    </cfRule>
  </conditionalFormatting>
  <conditionalFormatting sqref="S6:S15">
    <cfRule type="dataBar" priority="4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{0B6D037A-657A-4421-BA3F-031D680140B7}</x14:id>
        </ext>
      </extLst>
    </cfRule>
  </conditionalFormatting>
  <conditionalFormatting sqref="U6:U15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{7CB2E4D5-188D-4F3A-822B-B732EA1B4C78}</x14:id>
        </ext>
      </extLst>
    </cfRule>
  </conditionalFormatting>
  <conditionalFormatting sqref="S41:S52">
    <cfRule type="dataBar" priority="1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{BD7158D6-E68A-4AC5-A01E-5BEE2AD8E0EE}</x14:id>
        </ext>
      </extLst>
    </cfRule>
  </conditionalFormatting>
  <conditionalFormatting sqref="S43:S44">
    <cfRule type="dataBar" priority="16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{83F8F09D-22FF-43FC-B860-0F8979753A36}</x14:id>
        </ext>
      </extLst>
    </cfRule>
  </conditionalFormatting>
  <conditionalFormatting sqref="S41:S52">
    <cfRule type="dataBar" priority="16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{B01444BD-251A-4EF2-BCE1-CD6C2DF9D412}</x14:id>
        </ext>
      </extLst>
    </cfRule>
  </conditionalFormatting>
  <conditionalFormatting sqref="S41:S52">
    <cfRule type="dataBar" priority="1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{F1613957-F8BB-4302-916A-199AA8E0988C}</x14:id>
        </ext>
      </extLst>
    </cfRule>
  </conditionalFormatting>
  <conditionalFormatting sqref="S45:S46">
    <cfRule type="dataBar" priority="16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{F2086883-939A-443F-B46D-A74AAA0A48B4}</x14:id>
        </ext>
      </extLst>
    </cfRule>
  </conditionalFormatting>
  <conditionalFormatting sqref="S47:S48">
    <cfRule type="dataBar" priority="16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{B342FACE-B5A1-4A9A-8880-70EEC5128494}</x14:id>
        </ext>
      </extLst>
    </cfRule>
  </conditionalFormatting>
  <conditionalFormatting sqref="S45:S48">
    <cfRule type="dataBar" priority="1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{E0E0C255-01D7-40E1-95D0-CC918F031FB0}</x14:id>
        </ext>
      </extLst>
    </cfRule>
  </conditionalFormatting>
  <conditionalFormatting sqref="S45:S48">
    <cfRule type="dataBar" priority="1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{FB4A65FA-4BE7-4043-8299-86AD902A6A51}</x14:id>
        </ext>
      </extLst>
    </cfRule>
  </conditionalFormatting>
  <conditionalFormatting sqref="S49:S50">
    <cfRule type="dataBar" priority="1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{E240FDE7-815B-431F-9723-ECE708CDFC76}</x14:id>
        </ext>
      </extLst>
    </cfRule>
  </conditionalFormatting>
  <conditionalFormatting sqref="S51:S52">
    <cfRule type="dataBar" priority="1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{8D5D3D2C-1855-4215-8C09-2B3BC9A63628}</x14:id>
        </ext>
      </extLst>
    </cfRule>
  </conditionalFormatting>
  <conditionalFormatting sqref="S49:S52">
    <cfRule type="dataBar" priority="1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{E13E470D-DE5A-44D4-8569-A9A2094CA35B}</x14:id>
        </ext>
      </extLst>
    </cfRule>
  </conditionalFormatting>
  <conditionalFormatting sqref="S49:S52">
    <cfRule type="dataBar" priority="14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{0C455D4D-D957-4C16-9889-89974E7A5C64}</x14:id>
        </ext>
      </extLst>
    </cfRule>
  </conditionalFormatting>
  <conditionalFormatting sqref="S41:S52">
    <cfRule type="dataBar" priority="1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{3DCDCC29-4EC3-47E1-A609-1FCC85D499AE}</x14:id>
        </ext>
      </extLst>
    </cfRule>
  </conditionalFormatting>
  <conditionalFormatting sqref="U58:U59">
    <cfRule type="dataBar" priority="1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{7208CE8D-753A-4FA2-84C2-AFCB314C9130}</x14:id>
        </ext>
      </extLst>
    </cfRule>
  </conditionalFormatting>
  <conditionalFormatting sqref="S58:S64">
    <cfRule type="dataBar" priority="14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{E5EFD3AF-1451-44CB-9F8D-0D4E81AB62A1}</x14:id>
        </ext>
      </extLst>
    </cfRule>
  </conditionalFormatting>
  <conditionalFormatting sqref="U60:U61">
    <cfRule type="dataBar" priority="1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{18B8DAE3-15B5-4704-89FA-D82B4B9F5E31}</x14:id>
        </ext>
      </extLst>
    </cfRule>
  </conditionalFormatting>
  <conditionalFormatting sqref="S60:S61">
    <cfRule type="dataBar" priority="14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{FDB34EA5-C0BC-429F-81DB-DC3F03DFD132}</x14:id>
        </ext>
      </extLst>
    </cfRule>
  </conditionalFormatting>
  <conditionalFormatting sqref="S58:S64">
    <cfRule type="dataBar" priority="14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{2FFE1A6C-2EF9-40ED-9179-CFC63F11E85E}</x14:id>
        </ext>
      </extLst>
    </cfRule>
  </conditionalFormatting>
  <conditionalFormatting sqref="U58:U61">
    <cfRule type="dataBar" priority="1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{093DB620-620A-4449-8A92-33CC719D8EAC}</x14:id>
        </ext>
      </extLst>
    </cfRule>
  </conditionalFormatting>
  <conditionalFormatting sqref="S58:S64">
    <cfRule type="dataBar" priority="1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{8C387DF1-488D-4F92-A56E-D868CE141236}</x14:id>
        </ext>
      </extLst>
    </cfRule>
  </conditionalFormatting>
  <conditionalFormatting sqref="U58:U61">
    <cfRule type="dataBar" priority="13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{13AB70C9-5BA0-4F4C-81E3-0CB941337569}</x14:id>
        </ext>
      </extLst>
    </cfRule>
  </conditionalFormatting>
  <conditionalFormatting sqref="U58:U64">
    <cfRule type="dataBar" priority="13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{B9F60C45-B081-45BC-8595-C258E1BF6084}</x14:id>
        </ext>
      </extLst>
    </cfRule>
  </conditionalFormatting>
  <conditionalFormatting sqref="S62:S63">
    <cfRule type="dataBar" priority="1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{A0FE85B1-65D8-4500-8AEB-7588D6915366}</x14:id>
        </ext>
      </extLst>
    </cfRule>
  </conditionalFormatting>
  <conditionalFormatting sqref="U64">
    <cfRule type="dataBar" priority="1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{5F221532-0A0F-4159-A427-9B5B18027A60}</x14:id>
        </ext>
      </extLst>
    </cfRule>
  </conditionalFormatting>
  <conditionalFormatting sqref="S64">
    <cfRule type="dataBar" priority="1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{E0521E60-0104-457C-AD55-6E324B5AF302}</x14:id>
        </ext>
      </extLst>
    </cfRule>
  </conditionalFormatting>
  <conditionalFormatting sqref="S62:S64">
    <cfRule type="dataBar" priority="1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{EC754C52-DF27-46F9-9A8D-3FDD9D721338}</x14:id>
        </ext>
      </extLst>
    </cfRule>
  </conditionalFormatting>
  <conditionalFormatting sqref="U58:U64">
    <cfRule type="dataBar" priority="1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{0A8F2DF7-B786-4F75-B668-F715A40E7C75}</x14:id>
        </ext>
      </extLst>
    </cfRule>
  </conditionalFormatting>
  <conditionalFormatting sqref="S62:S64">
    <cfRule type="dataBar" priority="1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{234A419D-D4E4-4BC5-8BB9-9B7709851EF0}</x14:id>
        </ext>
      </extLst>
    </cfRule>
  </conditionalFormatting>
  <conditionalFormatting sqref="U58:U64">
    <cfRule type="dataBar" priority="1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{5B96A647-729B-4568-A92A-3B3654A835C5}</x14:id>
        </ext>
      </extLst>
    </cfRule>
  </conditionalFormatting>
  <conditionalFormatting sqref="S58:S64">
    <cfRule type="dataBar" priority="1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{9A8E54DE-4396-4F78-B842-1D3B610F4AF7}</x14:id>
        </ext>
      </extLst>
    </cfRule>
  </conditionalFormatting>
  <conditionalFormatting sqref="U58:U64">
    <cfRule type="dataBar" priority="1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{D14A57D1-5EF7-4D14-AE7E-E4F6ECBF7771}</x14:id>
        </ext>
      </extLst>
    </cfRule>
  </conditionalFormatting>
  <conditionalFormatting sqref="S77">
    <cfRule type="dataBar" priority="1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{F338B275-95B6-49C8-8598-A0D18FFA7CB9}</x14:id>
        </ext>
      </extLst>
    </cfRule>
  </conditionalFormatting>
  <conditionalFormatting sqref="U77">
    <cfRule type="dataBar" priority="1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{8A694AA9-D5BF-441F-B854-E78E37F33B16}</x14:id>
        </ext>
      </extLst>
    </cfRule>
  </conditionalFormatting>
  <conditionalFormatting sqref="S77">
    <cfRule type="dataBar" priority="1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{5EDF7AC3-62ED-4A45-816D-B79376AD42F2}</x14:id>
        </ext>
      </extLst>
    </cfRule>
  </conditionalFormatting>
  <conditionalFormatting sqref="U77">
    <cfRule type="dataBar" priority="1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{E0CA3AC1-F756-4859-A64F-31C7F459DC4D}</x14:id>
        </ext>
      </extLst>
    </cfRule>
  </conditionalFormatting>
  <conditionalFormatting sqref="S77">
    <cfRule type="dataBar" priority="10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{2BA59FEC-7585-4EB0-8737-42183A32BFC5}</x14:id>
        </ext>
      </extLst>
    </cfRule>
  </conditionalFormatting>
  <conditionalFormatting sqref="U77">
    <cfRule type="dataBar" priority="10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{7B44B245-F8D7-467E-BB7F-3163E8D1D90F}</x14:id>
        </ext>
      </extLst>
    </cfRule>
  </conditionalFormatting>
  <conditionalFormatting sqref="U77">
    <cfRule type="dataBar" priority="10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{E6E85BEA-BC6B-497A-963F-093B865BC3FB}</x14:id>
        </ext>
      </extLst>
    </cfRule>
  </conditionalFormatting>
  <conditionalFormatting sqref="S77">
    <cfRule type="dataBar" priority="10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{A22324CB-DF63-4C81-A8AE-F9A3B6BC971B}</x14:id>
        </ext>
      </extLst>
    </cfRule>
  </conditionalFormatting>
  <conditionalFormatting sqref="U28:U34">
    <cfRule type="dataBar" priority="8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{950789F7-2839-49B0-AC66-945AEC8FC3F4}</x14:id>
        </ext>
      </extLst>
    </cfRule>
  </conditionalFormatting>
  <conditionalFormatting sqref="S28:S34">
    <cfRule type="dataBar" priority="8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{64690EB8-D3B1-4995-B6DF-0A324140147E}</x14:id>
        </ext>
      </extLst>
    </cfRule>
  </conditionalFormatting>
  <conditionalFormatting sqref="S28:S34">
    <cfRule type="dataBar" priority="8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{15B9C61B-4043-4550-AF0D-A723B53442FB}</x14:id>
        </ext>
      </extLst>
    </cfRule>
  </conditionalFormatting>
  <conditionalFormatting sqref="U28:U34">
    <cfRule type="dataBar" priority="8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{7148DEF5-30C0-4DEE-95F5-7997AD3C4810}</x14:id>
        </ext>
      </extLst>
    </cfRule>
  </conditionalFormatting>
  <conditionalFormatting sqref="S28:S34">
    <cfRule type="dataBar" priority="7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{0FF4C87F-F66C-41F7-A5FA-FACE008D999E}</x14:id>
        </ext>
      </extLst>
    </cfRule>
  </conditionalFormatting>
  <conditionalFormatting sqref="U28:U34">
    <cfRule type="dataBar" priority="7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{912C12A1-DE95-4FFC-8913-81CFC435082F}</x14:id>
        </ext>
      </extLst>
    </cfRule>
  </conditionalFormatting>
  <conditionalFormatting sqref="U28:U34">
    <cfRule type="dataBar" priority="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{9B57A8A4-856C-4557-BC67-704945815477}</x14:id>
        </ext>
      </extLst>
    </cfRule>
  </conditionalFormatting>
  <conditionalFormatting sqref="S28:S34">
    <cfRule type="dataBar" priority="7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{8FD711CB-BD11-46A4-9E46-C745AA1E24EC}</x14:id>
        </ext>
      </extLst>
    </cfRule>
  </conditionalFormatting>
  <conditionalFormatting sqref="S28:S34">
    <cfRule type="dataBar" priority="6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{5AF29CDE-507B-4E2F-BA6C-3F141E33BF93}</x14:id>
        </ext>
      </extLst>
    </cfRule>
  </conditionalFormatting>
  <conditionalFormatting sqref="U28:U34">
    <cfRule type="dataBar" priority="6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{C0761DB9-0021-49BC-9E41-4A0A3901BF6F}</x14:id>
        </ext>
      </extLst>
    </cfRule>
  </conditionalFormatting>
  <conditionalFormatting sqref="S77">
    <cfRule type="dataBar" priority="6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{EB4148BC-8242-46AF-9788-39B9A40FEB10}</x14:id>
        </ext>
      </extLst>
    </cfRule>
  </conditionalFormatting>
  <conditionalFormatting sqref="U77">
    <cfRule type="dataBar" priority="6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{EFA8D0F0-DDAF-4822-8BA4-9D260E84E77F}</x14:id>
        </ext>
      </extLst>
    </cfRule>
  </conditionalFormatting>
  <conditionalFormatting sqref="S77">
    <cfRule type="dataBar" priority="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{607BD8B1-6B3E-4170-AD81-F5AD087CB3A8}</x14:id>
        </ext>
      </extLst>
    </cfRule>
  </conditionalFormatting>
  <conditionalFormatting sqref="U77">
    <cfRule type="dataBar" priority="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{5195075B-E6E1-4423-B26F-538C51D084BA}</x14:id>
        </ext>
      </extLst>
    </cfRule>
  </conditionalFormatting>
  <conditionalFormatting sqref="S70:S77">
    <cfRule type="dataBar" priority="6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{A15C92FB-C31F-450C-9A06-8ADAD9C54E25}</x14:id>
        </ext>
      </extLst>
    </cfRule>
  </conditionalFormatting>
  <conditionalFormatting sqref="S72:S73">
    <cfRule type="dataBar" priority="6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{C352CDD5-30E6-4D6A-AF71-6CB4AFE3C872}</x14:id>
        </ext>
      </extLst>
    </cfRule>
  </conditionalFormatting>
  <conditionalFormatting sqref="S70:S77">
    <cfRule type="dataBar" priority="5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{E2F1C5F4-45D1-4881-BB90-13DD593082F3}</x14:id>
        </ext>
      </extLst>
    </cfRule>
  </conditionalFormatting>
  <conditionalFormatting sqref="S70:S77">
    <cfRule type="dataBar" priority="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{22E37E99-C468-4086-9DA5-F4811998E151}</x14:id>
        </ext>
      </extLst>
    </cfRule>
  </conditionalFormatting>
  <conditionalFormatting sqref="S74:S75">
    <cfRule type="dataBar" priority="5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{EB4155F4-EB9C-48A1-8CB4-ADF6E6F1A0BB}</x14:id>
        </ext>
      </extLst>
    </cfRule>
  </conditionalFormatting>
  <conditionalFormatting sqref="S76">
    <cfRule type="dataBar" priority="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{635402F3-26CD-4111-B142-D414C7EBD8A1}</x14:id>
        </ext>
      </extLst>
    </cfRule>
  </conditionalFormatting>
  <conditionalFormatting sqref="S74:S76">
    <cfRule type="dataBar" priority="5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{DFADFFED-1A4E-4BCA-B16B-1D7FB72852DB}</x14:id>
        </ext>
      </extLst>
    </cfRule>
  </conditionalFormatting>
  <conditionalFormatting sqref="S74:S76">
    <cfRule type="dataBar" priority="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{3F3A8330-0EB9-4DCD-8D76-A4780B34122A}</x14:id>
        </ext>
      </extLst>
    </cfRule>
  </conditionalFormatting>
  <conditionalFormatting sqref="S70:S77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{EEB7C5BB-7D04-4454-97B8-2F2914B9EF16}</x14:id>
        </ext>
      </extLst>
    </cfRule>
  </conditionalFormatting>
  <conditionalFormatting sqref="S70:S77">
    <cfRule type="dataBar" priority="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{73D77268-8AB3-4E1E-80FD-B67450655919}</x14:id>
        </ext>
      </extLst>
    </cfRule>
  </conditionalFormatting>
  <conditionalFormatting sqref="U70:U71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{23499D1E-F37A-41A9-AEF5-9CC5851E8855}</x14:id>
        </ext>
      </extLst>
    </cfRule>
  </conditionalFormatting>
  <conditionalFormatting sqref="U70:U77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{FBD8B907-DC30-4670-9DD5-346D932A9554}</x14:id>
        </ext>
      </extLst>
    </cfRule>
  </conditionalFormatting>
  <conditionalFormatting sqref="U70:U77">
    <cfRule type="dataBar" priority="4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{359F7F3C-4A18-4065-ACBF-2F0D48011ED1}</x14:id>
        </ext>
      </extLst>
    </cfRule>
  </conditionalFormatting>
  <conditionalFormatting sqref="U70:U77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{75BB4521-B67B-4AB3-9E99-EA4D95A98E82}</x14:id>
        </ext>
      </extLst>
    </cfRule>
  </conditionalFormatting>
  <conditionalFormatting sqref="U74:U75">
    <cfRule type="dataBar" priority="4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{6D6256F4-A112-413B-B5CD-0BB50CDF7EF5}</x14:id>
        </ext>
      </extLst>
    </cfRule>
  </conditionalFormatting>
  <conditionalFormatting sqref="U76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{4B20602C-D566-4842-B8A7-A90FF2EC6D7D}</x14:id>
        </ext>
      </extLst>
    </cfRule>
  </conditionalFormatting>
  <conditionalFormatting sqref="U74:U76">
    <cfRule type="dataBar" priority="4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{3020230A-5D57-4EB1-A04B-51FB25B634AC}</x14:id>
        </ext>
      </extLst>
    </cfRule>
  </conditionalFormatting>
  <conditionalFormatting sqref="U74:U76">
    <cfRule type="dataBar" priority="4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{EB10DB6E-E27F-4622-9BBA-B758EE250EF2}</x14:id>
        </ext>
      </extLst>
    </cfRule>
  </conditionalFormatting>
  <conditionalFormatting sqref="U70:U77">
    <cfRule type="dataBar" priority="4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{7A335337-3D16-4EE7-8980-844F7A1ABF01}</x14:id>
        </ext>
      </extLst>
    </cfRule>
  </conditionalFormatting>
  <conditionalFormatting sqref="U70:U77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{EC6A502D-C853-4F89-AF72-530B270221C2}</x14:id>
        </ext>
      </extLst>
    </cfRule>
  </conditionalFormatting>
  <conditionalFormatting sqref="T6:T15"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{E63B768B-CEA3-4D2E-9D07-B5F78796D764}</x14:id>
        </ext>
      </extLst>
    </cfRule>
  </conditionalFormatting>
  <conditionalFormatting sqref="T6:T15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{8FEC3D22-47C9-4EA6-AA9A-318A7A9DA830}</x14:id>
        </ext>
      </extLst>
    </cfRule>
  </conditionalFormatting>
  <conditionalFormatting sqref="T6:T15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{E4939236-A452-4C42-99D8-A887F4EF843F}</x14:id>
        </ext>
      </extLst>
    </cfRule>
  </conditionalFormatting>
  <conditionalFormatting sqref="T70:T77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{B86AE7E2-F78D-4240-A9DC-4978D8BAF671}</x14:id>
        </ext>
      </extLst>
    </cfRule>
  </conditionalFormatting>
  <conditionalFormatting sqref="T70:T77"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{EF90475B-2CA6-4FC9-8572-E0FF219FAD77}</x14:id>
        </ext>
      </extLst>
    </cfRule>
  </conditionalFormatting>
  <conditionalFormatting sqref="T70:T77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{C49978B0-9D33-416F-A056-C270CC161011}</x14:id>
        </ext>
      </extLst>
    </cfRule>
  </conditionalFormatting>
  <conditionalFormatting sqref="T70:T77">
    <cfRule type="dataBar" priority="3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{F7290079-EB94-467A-9FBE-E95CF4950FEE}</x14:id>
        </ext>
      </extLst>
    </cfRule>
  </conditionalFormatting>
  <conditionalFormatting sqref="T70:T77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{CE50B092-6E01-4A72-92A9-33EB94079831}</x14:id>
        </ext>
      </extLst>
    </cfRule>
  </conditionalFormatting>
  <conditionalFormatting sqref="T58:T64">
    <cfRule type="dataBar" priority="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{3BC40AB7-0B89-4A99-9C57-4B21FCDED768}</x14:id>
        </ext>
      </extLst>
    </cfRule>
  </conditionalFormatting>
  <conditionalFormatting sqref="T58:T64">
    <cfRule type="dataBar" priority="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{F554B2AA-4567-4CD2-AA84-FF62D14357C9}</x14:id>
        </ext>
      </extLst>
    </cfRule>
  </conditionalFormatting>
  <conditionalFormatting sqref="T58:T64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{671F0A03-6784-4229-A825-21960F1F6D6F}</x14:id>
        </ext>
      </extLst>
    </cfRule>
  </conditionalFormatting>
  <conditionalFormatting sqref="T58:T64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{E23DE62F-F81E-4FD1-AFAA-CA66074F441A}</x14:id>
        </ext>
      </extLst>
    </cfRule>
  </conditionalFormatting>
  <conditionalFormatting sqref="T41:T52">
    <cfRule type="dataBar" priority="1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{25F21528-278D-4BB6-A32D-EA3D9482CDD8}</x14:id>
        </ext>
      </extLst>
    </cfRule>
  </conditionalFormatting>
  <conditionalFormatting sqref="T41:T52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{4AF915C9-3BF0-4F06-8DC5-3A08F1E98CC1}</x14:id>
        </ext>
      </extLst>
    </cfRule>
  </conditionalFormatting>
  <conditionalFormatting sqref="U41:U52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{DFAD0217-2F7D-469A-80B7-00784F95AF2D}</x14:id>
        </ext>
      </extLst>
    </cfRule>
  </conditionalFormatting>
  <conditionalFormatting sqref="U41:U52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{869A8C61-2AD1-4A85-8A4C-CE7133A17298}</x14:id>
        </ext>
      </extLst>
    </cfRule>
  </conditionalFormatting>
  <conditionalFormatting sqref="U41:U52"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{C7B3B49D-F3ED-4697-8658-474049EAB745}</x14:id>
        </ext>
      </extLst>
    </cfRule>
  </conditionalFormatting>
  <conditionalFormatting sqref="U41:U52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{A89C1DDB-0D51-4AAC-8F9D-6ED6D77EC644}</x14:id>
        </ext>
      </extLst>
    </cfRule>
  </conditionalFormatting>
  <conditionalFormatting sqref="U41:U52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{03300EB0-E691-4086-AEA9-3CAE4B8065E0}</x14:id>
        </ext>
      </extLst>
    </cfRule>
  </conditionalFormatting>
  <conditionalFormatting sqref="T28:T34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{3EBD386B-85F0-4C73-8416-7CC31E61AA14}</x14:id>
        </ext>
      </extLst>
    </cfRule>
  </conditionalFormatting>
  <conditionalFormatting sqref="T28:T34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{53B0BE59-27FB-4FD4-95EA-D5ADF6A19F38}</x14:id>
        </ext>
      </extLst>
    </cfRule>
  </conditionalFormatting>
  <conditionalFormatting sqref="T28:T34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{20082F30-421E-48FB-8456-9CECC649A810}</x14:id>
        </ext>
      </extLst>
    </cfRule>
  </conditionalFormatting>
  <conditionalFormatting sqref="T28:T34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{12A0AB94-1F4B-4AC5-A057-3F10AED46F74}</x14:id>
        </ext>
      </extLst>
    </cfRule>
  </conditionalFormatting>
  <conditionalFormatting sqref="T28:T34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{AEBB9D0B-F3A1-40EF-8784-7E1416CCF753}</x14:id>
        </ext>
      </extLst>
    </cfRule>
  </conditionalFormatting>
  <conditionalFormatting sqref="T43:T44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{CA55F7F5-09C1-4886-8E4C-90A8B531A1B2}</x14:id>
        </ext>
      </extLst>
    </cfRule>
  </conditionalFormatting>
  <conditionalFormatting sqref="T41:T52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{989DEFFC-C80E-4F56-8CE8-A3D2DDF0689D}</x14:id>
        </ext>
      </extLst>
    </cfRule>
  </conditionalFormatting>
  <conditionalFormatting sqref="T45:T46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{EF7C7245-EBBD-41A6-A2AB-482469F5F8EC}</x14:id>
        </ext>
      </extLst>
    </cfRule>
  </conditionalFormatting>
  <conditionalFormatting sqref="T47:T48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{55A5F4EC-0D5D-4892-A7CE-1912C71D5DFB}</x14:id>
        </ext>
      </extLst>
    </cfRule>
  </conditionalFormatting>
  <conditionalFormatting sqref="T45:T48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{8CDBB2AA-8920-4BF8-A52D-B65BAF14F2FE}</x14:id>
        </ext>
      </extLst>
    </cfRule>
  </conditionalFormatting>
  <conditionalFormatting sqref="T45:T48">
    <cfRule type="dataBar" priority="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{BB4D0C0F-69EB-48E6-B1EB-070D5437FFCF}</x14:id>
        </ext>
      </extLst>
    </cfRule>
  </conditionalFormatting>
  <conditionalFormatting sqref="T49:T50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{64D2CD3D-4632-498D-A969-166B97016DD8}</x14:id>
        </ext>
      </extLst>
    </cfRule>
  </conditionalFormatting>
  <conditionalFormatting sqref="T51:T52">
    <cfRule type="dataBar" priority="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{0B8F2CDE-A4F6-4831-B481-A25F80EE7B4C}</x14:id>
        </ext>
      </extLst>
    </cfRule>
  </conditionalFormatting>
  <conditionalFormatting sqref="T49:T52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{0CABB8E0-D76F-484E-8D97-1A7A6AE0EAF1}</x14:id>
        </ext>
      </extLst>
    </cfRule>
  </conditionalFormatting>
  <conditionalFormatting sqref="T49:T52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{CB026463-BCE4-4F3E-9A4A-318AB7EF0114}</x14:id>
        </ext>
      </extLst>
    </cfRule>
  </conditionalFormatting>
  <conditionalFormatting sqref="T41:T52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{A33EFD3D-DAA9-456C-95E7-BEB3ADA8BD44}</x14:id>
        </ext>
      </extLst>
    </cfRule>
  </conditionalFormatting>
  <pageMargins left="0.7" right="0.7" top="0.75" bottom="0.75" header="0.3" footer="0.3"/>
  <pageSetup orientation="portrait" r:id="rId1"/>
  <ignoredErrors>
    <ignoredError sqref="C72:U74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83FA010-28DD-4D70-B4A9-9704F95C0F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 U77</xm:sqref>
        </x14:conditionalFormatting>
        <x14:conditionalFormatting xmlns:xm="http://schemas.microsoft.com/office/excel/2006/main">
          <x14:cfRule type="dataBar" id="{0A551672-306E-4125-9BFF-A658F01DD1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97C92A13-F3C6-4AE6-944B-C9328E7E16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C6FE0881-7FAD-4C72-BE3A-28FF5672B4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U6:U15</xm:sqref>
        </x14:conditionalFormatting>
        <x14:conditionalFormatting xmlns:xm="http://schemas.microsoft.com/office/excel/2006/main">
          <x14:cfRule type="dataBar" id="{4180F570-AAD9-4C93-9274-8C98024845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S6:S7</xm:sqref>
        </x14:conditionalFormatting>
        <x14:conditionalFormatting xmlns:xm="http://schemas.microsoft.com/office/excel/2006/main">
          <x14:cfRule type="dataBar" id="{8AF57DE1-3E85-40CA-A9D7-706F29964A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U8:U9</xm:sqref>
        </x14:conditionalFormatting>
        <x14:conditionalFormatting xmlns:xm="http://schemas.microsoft.com/office/excel/2006/main">
          <x14:cfRule type="dataBar" id="{2E050019-6CB2-45D4-B667-EEDD43AB77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S8:S9</xm:sqref>
        </x14:conditionalFormatting>
        <x14:conditionalFormatting xmlns:xm="http://schemas.microsoft.com/office/excel/2006/main">
          <x14:cfRule type="dataBar" id="{0EC6497E-848C-4B89-907B-ABC0F75690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U10</xm:sqref>
        </x14:conditionalFormatting>
        <x14:conditionalFormatting xmlns:xm="http://schemas.microsoft.com/office/excel/2006/main">
          <x14:cfRule type="dataBar" id="{C5AB10FB-6899-455D-AB86-03A6719A42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S10</xm:sqref>
        </x14:conditionalFormatting>
        <x14:conditionalFormatting xmlns:xm="http://schemas.microsoft.com/office/excel/2006/main">
          <x14:cfRule type="dataBar" id="{BFE5B55C-0877-4B1B-B24E-03C86051E1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U6:U15</xm:sqref>
        </x14:conditionalFormatting>
        <x14:conditionalFormatting xmlns:xm="http://schemas.microsoft.com/office/excel/2006/main">
          <x14:cfRule type="dataBar" id="{0FCB2AF5-D5D4-43A1-9BD5-D51D2C9F2B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S15</xm:sqref>
        </x14:conditionalFormatting>
        <x14:conditionalFormatting xmlns:xm="http://schemas.microsoft.com/office/excel/2006/main">
          <x14:cfRule type="dataBar" id="{47BFEC15-98D9-4F6D-8EFD-66AFF0CE3F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S6:S12 S15</xm:sqref>
        </x14:conditionalFormatting>
        <x14:conditionalFormatting xmlns:xm="http://schemas.microsoft.com/office/excel/2006/main">
          <x14:cfRule type="dataBar" id="{E20E519D-3CEA-493A-8D08-DE7FADD473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U6:U15</xm:sqref>
        </x14:conditionalFormatting>
        <x14:conditionalFormatting xmlns:xm="http://schemas.microsoft.com/office/excel/2006/main">
          <x14:cfRule type="dataBar" id="{E9CAEB5F-8AEB-4047-9F2B-A642A5B80D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U14</xm:sqref>
        </x14:conditionalFormatting>
        <x14:conditionalFormatting xmlns:xm="http://schemas.microsoft.com/office/excel/2006/main">
          <x14:cfRule type="dataBar" id="{FE7E16CE-9E76-4360-93A6-9BADB68378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S14</xm:sqref>
        </x14:conditionalFormatting>
        <x14:conditionalFormatting xmlns:xm="http://schemas.microsoft.com/office/excel/2006/main">
          <x14:cfRule type="dataBar" id="{4FF72231-D876-4DC7-A159-765DD65BAE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S14</xm:sqref>
        </x14:conditionalFormatting>
        <x14:conditionalFormatting xmlns:xm="http://schemas.microsoft.com/office/excel/2006/main">
          <x14:cfRule type="dataBar" id="{CD94F0A1-5CC8-4A5C-9977-70A1C37CC7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U14</xm:sqref>
        </x14:conditionalFormatting>
        <x14:conditionalFormatting xmlns:xm="http://schemas.microsoft.com/office/excel/2006/main">
          <x14:cfRule type="dataBar" id="{8DA4422D-6094-4EFB-A3C9-646BA5BE0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U13</xm:sqref>
        </x14:conditionalFormatting>
        <x14:conditionalFormatting xmlns:xm="http://schemas.microsoft.com/office/excel/2006/main">
          <x14:cfRule type="dataBar" id="{B875C722-727B-46DC-9922-8F6E65130D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S13</xm:sqref>
        </x14:conditionalFormatting>
        <x14:conditionalFormatting xmlns:xm="http://schemas.microsoft.com/office/excel/2006/main">
          <x14:cfRule type="dataBar" id="{EC4457BA-4C2F-4DE6-BD57-EC1EEE5B10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S13</xm:sqref>
        </x14:conditionalFormatting>
        <x14:conditionalFormatting xmlns:xm="http://schemas.microsoft.com/office/excel/2006/main">
          <x14:cfRule type="dataBar" id="{5BF6A325-408D-4883-AFF9-FC39ED2A8B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U13</xm:sqref>
        </x14:conditionalFormatting>
        <x14:conditionalFormatting xmlns:xm="http://schemas.microsoft.com/office/excel/2006/main">
          <x14:cfRule type="dataBar" id="{0B6D037A-657A-4421-BA3F-031D680140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S6:S15</xm:sqref>
        </x14:conditionalFormatting>
        <x14:conditionalFormatting xmlns:xm="http://schemas.microsoft.com/office/excel/2006/main">
          <x14:cfRule type="dataBar" id="{7CB2E4D5-188D-4F3A-822B-B732EA1B4C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U6:U15</xm:sqref>
        </x14:conditionalFormatting>
        <x14:conditionalFormatting xmlns:xm="http://schemas.microsoft.com/office/excel/2006/main">
          <x14:cfRule type="dataBar" id="{BD7158D6-E68A-4AC5-A01E-5BEE2AD8E0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S41:S52</xm:sqref>
        </x14:conditionalFormatting>
        <x14:conditionalFormatting xmlns:xm="http://schemas.microsoft.com/office/excel/2006/main">
          <x14:cfRule type="dataBar" id="{83F8F09D-22FF-43FC-B860-0F8979753A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S43:S44</xm:sqref>
        </x14:conditionalFormatting>
        <x14:conditionalFormatting xmlns:xm="http://schemas.microsoft.com/office/excel/2006/main">
          <x14:cfRule type="dataBar" id="{B01444BD-251A-4EF2-BCE1-CD6C2DF9D4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S41:S52</xm:sqref>
        </x14:conditionalFormatting>
        <x14:conditionalFormatting xmlns:xm="http://schemas.microsoft.com/office/excel/2006/main">
          <x14:cfRule type="dataBar" id="{F1613957-F8BB-4302-916A-199AA8E098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S41:S52</xm:sqref>
        </x14:conditionalFormatting>
        <x14:conditionalFormatting xmlns:xm="http://schemas.microsoft.com/office/excel/2006/main">
          <x14:cfRule type="dataBar" id="{F2086883-939A-443F-B46D-A74AAA0A48B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S45:S46</xm:sqref>
        </x14:conditionalFormatting>
        <x14:conditionalFormatting xmlns:xm="http://schemas.microsoft.com/office/excel/2006/main">
          <x14:cfRule type="dataBar" id="{B342FACE-B5A1-4A9A-8880-70EEC51284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S47:S48</xm:sqref>
        </x14:conditionalFormatting>
        <x14:conditionalFormatting xmlns:xm="http://schemas.microsoft.com/office/excel/2006/main">
          <x14:cfRule type="dataBar" id="{E0E0C255-01D7-40E1-95D0-CC918F031F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S45:S48</xm:sqref>
        </x14:conditionalFormatting>
        <x14:conditionalFormatting xmlns:xm="http://schemas.microsoft.com/office/excel/2006/main">
          <x14:cfRule type="dataBar" id="{FB4A65FA-4BE7-4043-8299-86AD902A6A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S45:S48</xm:sqref>
        </x14:conditionalFormatting>
        <x14:conditionalFormatting xmlns:xm="http://schemas.microsoft.com/office/excel/2006/main">
          <x14:cfRule type="dataBar" id="{E240FDE7-815B-431F-9723-ECE708CDF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S49:S50</xm:sqref>
        </x14:conditionalFormatting>
        <x14:conditionalFormatting xmlns:xm="http://schemas.microsoft.com/office/excel/2006/main">
          <x14:cfRule type="dataBar" id="{8D5D3D2C-1855-4215-8C09-2B3BC9A636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S51:S52</xm:sqref>
        </x14:conditionalFormatting>
        <x14:conditionalFormatting xmlns:xm="http://schemas.microsoft.com/office/excel/2006/main">
          <x14:cfRule type="dataBar" id="{E13E470D-DE5A-44D4-8569-A9A2094CA3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S49:S52</xm:sqref>
        </x14:conditionalFormatting>
        <x14:conditionalFormatting xmlns:xm="http://schemas.microsoft.com/office/excel/2006/main">
          <x14:cfRule type="dataBar" id="{0C455D4D-D957-4C16-9889-89974E7A5C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S49:S52</xm:sqref>
        </x14:conditionalFormatting>
        <x14:conditionalFormatting xmlns:xm="http://schemas.microsoft.com/office/excel/2006/main">
          <x14:cfRule type="dataBar" id="{3DCDCC29-4EC3-47E1-A609-1FCC85D499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S41:S52</xm:sqref>
        </x14:conditionalFormatting>
        <x14:conditionalFormatting xmlns:xm="http://schemas.microsoft.com/office/excel/2006/main">
          <x14:cfRule type="dataBar" id="{7208CE8D-753A-4FA2-84C2-AFCB314C91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U58:U59</xm:sqref>
        </x14:conditionalFormatting>
        <x14:conditionalFormatting xmlns:xm="http://schemas.microsoft.com/office/excel/2006/main">
          <x14:cfRule type="dataBar" id="{E5EFD3AF-1451-44CB-9F8D-0D4E81AB62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S58:S64</xm:sqref>
        </x14:conditionalFormatting>
        <x14:conditionalFormatting xmlns:xm="http://schemas.microsoft.com/office/excel/2006/main">
          <x14:cfRule type="dataBar" id="{18B8DAE3-15B5-4704-89FA-D82B4B9F5E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U60:U61</xm:sqref>
        </x14:conditionalFormatting>
        <x14:conditionalFormatting xmlns:xm="http://schemas.microsoft.com/office/excel/2006/main">
          <x14:cfRule type="dataBar" id="{FDB34EA5-C0BC-429F-81DB-DC3F03DFD1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S60:S61</xm:sqref>
        </x14:conditionalFormatting>
        <x14:conditionalFormatting xmlns:xm="http://schemas.microsoft.com/office/excel/2006/main">
          <x14:cfRule type="dataBar" id="{2FFE1A6C-2EF9-40ED-9179-CFC63F11E8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S58:S64</xm:sqref>
        </x14:conditionalFormatting>
        <x14:conditionalFormatting xmlns:xm="http://schemas.microsoft.com/office/excel/2006/main">
          <x14:cfRule type="dataBar" id="{093DB620-620A-4449-8A92-33CC719D8E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U58:U61</xm:sqref>
        </x14:conditionalFormatting>
        <x14:conditionalFormatting xmlns:xm="http://schemas.microsoft.com/office/excel/2006/main">
          <x14:cfRule type="dataBar" id="{8C387DF1-488D-4F92-A56E-D868CE1412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S58:S64</xm:sqref>
        </x14:conditionalFormatting>
        <x14:conditionalFormatting xmlns:xm="http://schemas.microsoft.com/office/excel/2006/main">
          <x14:cfRule type="dataBar" id="{13AB70C9-5BA0-4F4C-81E3-0CB9413375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U58:U61</xm:sqref>
        </x14:conditionalFormatting>
        <x14:conditionalFormatting xmlns:xm="http://schemas.microsoft.com/office/excel/2006/main">
          <x14:cfRule type="dataBar" id="{B9F60C45-B081-45BC-8595-C258E1BF60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U58:U64</xm:sqref>
        </x14:conditionalFormatting>
        <x14:conditionalFormatting xmlns:xm="http://schemas.microsoft.com/office/excel/2006/main">
          <x14:cfRule type="dataBar" id="{A0FE85B1-65D8-4500-8AEB-7588D69153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S62:S63</xm:sqref>
        </x14:conditionalFormatting>
        <x14:conditionalFormatting xmlns:xm="http://schemas.microsoft.com/office/excel/2006/main">
          <x14:cfRule type="dataBar" id="{5F221532-0A0F-4159-A427-9B5B18027A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U64</xm:sqref>
        </x14:conditionalFormatting>
        <x14:conditionalFormatting xmlns:xm="http://schemas.microsoft.com/office/excel/2006/main">
          <x14:cfRule type="dataBar" id="{E0521E60-0104-457C-AD55-6E324B5AF3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S64</xm:sqref>
        </x14:conditionalFormatting>
        <x14:conditionalFormatting xmlns:xm="http://schemas.microsoft.com/office/excel/2006/main">
          <x14:cfRule type="dataBar" id="{EC754C52-DF27-46F9-9A8D-3FDD9D721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S62:S64</xm:sqref>
        </x14:conditionalFormatting>
        <x14:conditionalFormatting xmlns:xm="http://schemas.microsoft.com/office/excel/2006/main">
          <x14:cfRule type="dataBar" id="{0A8F2DF7-B786-4F75-B668-F715A40E7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U58:U64</xm:sqref>
        </x14:conditionalFormatting>
        <x14:conditionalFormatting xmlns:xm="http://schemas.microsoft.com/office/excel/2006/main">
          <x14:cfRule type="dataBar" id="{234A419D-D4E4-4BC5-8BB9-9B7709851E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S62:S64</xm:sqref>
        </x14:conditionalFormatting>
        <x14:conditionalFormatting xmlns:xm="http://schemas.microsoft.com/office/excel/2006/main">
          <x14:cfRule type="dataBar" id="{5B96A647-729B-4568-A92A-3B3654A835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U58:U64</xm:sqref>
        </x14:conditionalFormatting>
        <x14:conditionalFormatting xmlns:xm="http://schemas.microsoft.com/office/excel/2006/main">
          <x14:cfRule type="dataBar" id="{9A8E54DE-4396-4F78-B842-1D3B610F4A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S58:S64</xm:sqref>
        </x14:conditionalFormatting>
        <x14:conditionalFormatting xmlns:xm="http://schemas.microsoft.com/office/excel/2006/main">
          <x14:cfRule type="dataBar" id="{D14A57D1-5EF7-4D14-AE7E-E4F6ECBF7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U58:U64</xm:sqref>
        </x14:conditionalFormatting>
        <x14:conditionalFormatting xmlns:xm="http://schemas.microsoft.com/office/excel/2006/main">
          <x14:cfRule type="dataBar" id="{F338B275-95B6-49C8-8598-A0D18FFA7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8A694AA9-D5BF-441F-B854-E78E37F33B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5EDF7AC3-62ED-4A45-816D-B79376AD42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E0CA3AC1-F756-4859-A64F-31C7F459DC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2BA59FEC-7585-4EB0-8737-42183A32B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7B44B245-F8D7-467E-BB7F-3163E8D1D9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E6E85BEA-BC6B-497A-963F-093B865BC3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A22324CB-DF63-4C81-A8AE-F9A3B6BC97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950789F7-2839-49B0-AC66-945AEC8FC3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U28:U34</xm:sqref>
        </x14:conditionalFormatting>
        <x14:conditionalFormatting xmlns:xm="http://schemas.microsoft.com/office/excel/2006/main">
          <x14:cfRule type="dataBar" id="{64690EB8-D3B1-4995-B6DF-0A3241401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S28:S34</xm:sqref>
        </x14:conditionalFormatting>
        <x14:conditionalFormatting xmlns:xm="http://schemas.microsoft.com/office/excel/2006/main">
          <x14:cfRule type="dataBar" id="{15B9C61B-4043-4550-AF0D-A723B53442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S28:S34</xm:sqref>
        </x14:conditionalFormatting>
        <x14:conditionalFormatting xmlns:xm="http://schemas.microsoft.com/office/excel/2006/main">
          <x14:cfRule type="dataBar" id="{7148DEF5-30C0-4DEE-95F5-7997AD3C48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U28:U34</xm:sqref>
        </x14:conditionalFormatting>
        <x14:conditionalFormatting xmlns:xm="http://schemas.microsoft.com/office/excel/2006/main">
          <x14:cfRule type="dataBar" id="{0FF4C87F-F66C-41F7-A5FA-FACE008D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S28:S34</xm:sqref>
        </x14:conditionalFormatting>
        <x14:conditionalFormatting xmlns:xm="http://schemas.microsoft.com/office/excel/2006/main">
          <x14:cfRule type="dataBar" id="{912C12A1-DE95-4FFC-8913-81CFC43508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U28:U34</xm:sqref>
        </x14:conditionalFormatting>
        <x14:conditionalFormatting xmlns:xm="http://schemas.microsoft.com/office/excel/2006/main">
          <x14:cfRule type="dataBar" id="{9B57A8A4-856C-4557-BC67-7049458154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U28:U34</xm:sqref>
        </x14:conditionalFormatting>
        <x14:conditionalFormatting xmlns:xm="http://schemas.microsoft.com/office/excel/2006/main">
          <x14:cfRule type="dataBar" id="{8FD711CB-BD11-46A4-9E46-C745AA1E24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S28:S34</xm:sqref>
        </x14:conditionalFormatting>
        <x14:conditionalFormatting xmlns:xm="http://schemas.microsoft.com/office/excel/2006/main">
          <x14:cfRule type="dataBar" id="{5AF29CDE-507B-4E2F-BA6C-3F141E33BF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S28:S34</xm:sqref>
        </x14:conditionalFormatting>
        <x14:conditionalFormatting xmlns:xm="http://schemas.microsoft.com/office/excel/2006/main">
          <x14:cfRule type="dataBar" id="{C0761DB9-0021-49BC-9E41-4A0A3901BF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U28:U34</xm:sqref>
        </x14:conditionalFormatting>
        <x14:conditionalFormatting xmlns:xm="http://schemas.microsoft.com/office/excel/2006/main">
          <x14:cfRule type="dataBar" id="{EB4148BC-8242-46AF-9788-39B9A40FEB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EFA8D0F0-DDAF-4822-8BA4-9D260E84E7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607BD8B1-6B3E-4170-AD81-F5AD087CB3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5195075B-E6E1-4423-B26F-538C51D084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U77</xm:sqref>
        </x14:conditionalFormatting>
        <x14:conditionalFormatting xmlns:xm="http://schemas.microsoft.com/office/excel/2006/main">
          <x14:cfRule type="dataBar" id="{A15C92FB-C31F-450C-9A06-8ADAD9C54E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S70:S77</xm:sqref>
        </x14:conditionalFormatting>
        <x14:conditionalFormatting xmlns:xm="http://schemas.microsoft.com/office/excel/2006/main">
          <x14:cfRule type="dataBar" id="{C352CDD5-30E6-4D6A-AF71-6CB4AFE3C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S72:S73</xm:sqref>
        </x14:conditionalFormatting>
        <x14:conditionalFormatting xmlns:xm="http://schemas.microsoft.com/office/excel/2006/main">
          <x14:cfRule type="dataBar" id="{E2F1C5F4-45D1-4881-BB90-13DD593082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S70:S77</xm:sqref>
        </x14:conditionalFormatting>
        <x14:conditionalFormatting xmlns:xm="http://schemas.microsoft.com/office/excel/2006/main">
          <x14:cfRule type="dataBar" id="{22E37E99-C468-4086-9DA5-F4811998E1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S70:S77</xm:sqref>
        </x14:conditionalFormatting>
        <x14:conditionalFormatting xmlns:xm="http://schemas.microsoft.com/office/excel/2006/main">
          <x14:cfRule type="dataBar" id="{EB4155F4-EB9C-48A1-8CB4-ADF6E6F1A0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S74:S75</xm:sqref>
        </x14:conditionalFormatting>
        <x14:conditionalFormatting xmlns:xm="http://schemas.microsoft.com/office/excel/2006/main">
          <x14:cfRule type="dataBar" id="{635402F3-26CD-4111-B142-D414C7EBD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S76</xm:sqref>
        </x14:conditionalFormatting>
        <x14:conditionalFormatting xmlns:xm="http://schemas.microsoft.com/office/excel/2006/main">
          <x14:cfRule type="dataBar" id="{DFADFFED-1A4E-4BCA-B16B-1D7FB72852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S74:S76</xm:sqref>
        </x14:conditionalFormatting>
        <x14:conditionalFormatting xmlns:xm="http://schemas.microsoft.com/office/excel/2006/main">
          <x14:cfRule type="dataBar" id="{3F3A8330-0EB9-4DCD-8D76-A4780B3412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S74:S76</xm:sqref>
        </x14:conditionalFormatting>
        <x14:conditionalFormatting xmlns:xm="http://schemas.microsoft.com/office/excel/2006/main">
          <x14:cfRule type="dataBar" id="{EEB7C5BB-7D04-4454-97B8-2F2914B9EF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S70:S77</xm:sqref>
        </x14:conditionalFormatting>
        <x14:conditionalFormatting xmlns:xm="http://schemas.microsoft.com/office/excel/2006/main">
          <x14:cfRule type="dataBar" id="{73D77268-8AB3-4E1E-80FD-B674506559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S70:S77</xm:sqref>
        </x14:conditionalFormatting>
        <x14:conditionalFormatting xmlns:xm="http://schemas.microsoft.com/office/excel/2006/main">
          <x14:cfRule type="dataBar" id="{23499D1E-F37A-41A9-AEF5-9CC5851E88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U70:U71</xm:sqref>
        </x14:conditionalFormatting>
        <x14:conditionalFormatting xmlns:xm="http://schemas.microsoft.com/office/excel/2006/main">
          <x14:cfRule type="dataBar" id="{FBD8B907-DC30-4670-9DD5-346D932A95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U70:U77</xm:sqref>
        </x14:conditionalFormatting>
        <x14:conditionalFormatting xmlns:xm="http://schemas.microsoft.com/office/excel/2006/main">
          <x14:cfRule type="dataBar" id="{359F7F3C-4A18-4065-ACBF-2F0D48011E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U70:U77</xm:sqref>
        </x14:conditionalFormatting>
        <x14:conditionalFormatting xmlns:xm="http://schemas.microsoft.com/office/excel/2006/main">
          <x14:cfRule type="dataBar" id="{75BB4521-B67B-4AB3-9E99-EA4D95A98E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U70:U77</xm:sqref>
        </x14:conditionalFormatting>
        <x14:conditionalFormatting xmlns:xm="http://schemas.microsoft.com/office/excel/2006/main">
          <x14:cfRule type="dataBar" id="{6D6256F4-A112-413B-B5CD-0BB50CDF7E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U74:U75</xm:sqref>
        </x14:conditionalFormatting>
        <x14:conditionalFormatting xmlns:xm="http://schemas.microsoft.com/office/excel/2006/main">
          <x14:cfRule type="dataBar" id="{4B20602C-D566-4842-B8A7-A90FF2EC6D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3020230A-5D57-4EB1-A04B-51FB25B634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U74:U76</xm:sqref>
        </x14:conditionalFormatting>
        <x14:conditionalFormatting xmlns:xm="http://schemas.microsoft.com/office/excel/2006/main">
          <x14:cfRule type="dataBar" id="{EB10DB6E-E27F-4622-9BBA-B758EE250E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U74:U76</xm:sqref>
        </x14:conditionalFormatting>
        <x14:conditionalFormatting xmlns:xm="http://schemas.microsoft.com/office/excel/2006/main">
          <x14:cfRule type="dataBar" id="{7A335337-3D16-4EE7-8980-844F7A1ABF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U70:U77</xm:sqref>
        </x14:conditionalFormatting>
        <x14:conditionalFormatting xmlns:xm="http://schemas.microsoft.com/office/excel/2006/main">
          <x14:cfRule type="dataBar" id="{EC6A502D-C853-4F89-AF72-530B270221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U70:U77</xm:sqref>
        </x14:conditionalFormatting>
        <x14:conditionalFormatting xmlns:xm="http://schemas.microsoft.com/office/excel/2006/main">
          <x14:cfRule type="dataBar" id="{E63B768B-CEA3-4D2E-9D07-B5F78796D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8FEC3D22-47C9-4EA6-AA9A-318A7A9DA8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E4939236-A452-4C42-99D8-A887F4EF8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T6:T15</xm:sqref>
        </x14:conditionalFormatting>
        <x14:conditionalFormatting xmlns:xm="http://schemas.microsoft.com/office/excel/2006/main">
          <x14:cfRule type="dataBar" id="{B86AE7E2-F78D-4240-A9DC-4978D8BAF6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T70:T77</xm:sqref>
        </x14:conditionalFormatting>
        <x14:conditionalFormatting xmlns:xm="http://schemas.microsoft.com/office/excel/2006/main">
          <x14:cfRule type="dataBar" id="{EF90475B-2CA6-4FC9-8572-E0FF219FAD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T70:T77</xm:sqref>
        </x14:conditionalFormatting>
        <x14:conditionalFormatting xmlns:xm="http://schemas.microsoft.com/office/excel/2006/main">
          <x14:cfRule type="dataBar" id="{C49978B0-9D33-416F-A056-C270CC1610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T70:T77</xm:sqref>
        </x14:conditionalFormatting>
        <x14:conditionalFormatting xmlns:xm="http://schemas.microsoft.com/office/excel/2006/main">
          <x14:cfRule type="dataBar" id="{F7290079-EB94-467A-9FBE-E95CF4950F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T70:T77</xm:sqref>
        </x14:conditionalFormatting>
        <x14:conditionalFormatting xmlns:xm="http://schemas.microsoft.com/office/excel/2006/main">
          <x14:cfRule type="dataBar" id="{CE50B092-6E01-4A72-92A9-33EB940798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T70:T77</xm:sqref>
        </x14:conditionalFormatting>
        <x14:conditionalFormatting xmlns:xm="http://schemas.microsoft.com/office/excel/2006/main">
          <x14:cfRule type="dataBar" id="{3BC40AB7-0B89-4A99-9C57-4B21FCDED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T58:T64</xm:sqref>
        </x14:conditionalFormatting>
        <x14:conditionalFormatting xmlns:xm="http://schemas.microsoft.com/office/excel/2006/main">
          <x14:cfRule type="dataBar" id="{F554B2AA-4567-4CD2-AA84-FF62D14357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T58:T64</xm:sqref>
        </x14:conditionalFormatting>
        <x14:conditionalFormatting xmlns:xm="http://schemas.microsoft.com/office/excel/2006/main">
          <x14:cfRule type="dataBar" id="{671F0A03-6784-4229-A825-21960F1F6D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T58:T64</xm:sqref>
        </x14:conditionalFormatting>
        <x14:conditionalFormatting xmlns:xm="http://schemas.microsoft.com/office/excel/2006/main">
          <x14:cfRule type="dataBar" id="{E23DE62F-F81E-4FD1-AFAA-CA66074F44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T58:T64</xm:sqref>
        </x14:conditionalFormatting>
        <x14:conditionalFormatting xmlns:xm="http://schemas.microsoft.com/office/excel/2006/main">
          <x14:cfRule type="dataBar" id="{25F21528-278D-4BB6-A32D-EA3D9482C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T41:T52</xm:sqref>
        </x14:conditionalFormatting>
        <x14:conditionalFormatting xmlns:xm="http://schemas.microsoft.com/office/excel/2006/main">
          <x14:cfRule type="dataBar" id="{4AF915C9-3BF0-4F06-8DC5-3A08F1E98C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T41:T52</xm:sqref>
        </x14:conditionalFormatting>
        <x14:conditionalFormatting xmlns:xm="http://schemas.microsoft.com/office/excel/2006/main">
          <x14:cfRule type="dataBar" id="{DFAD0217-2F7D-469A-80B7-00784F95A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U41:U52</xm:sqref>
        </x14:conditionalFormatting>
        <x14:conditionalFormatting xmlns:xm="http://schemas.microsoft.com/office/excel/2006/main">
          <x14:cfRule type="dataBar" id="{869A8C61-2AD1-4A85-8A4C-CE7133A172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U41:U52</xm:sqref>
        </x14:conditionalFormatting>
        <x14:conditionalFormatting xmlns:xm="http://schemas.microsoft.com/office/excel/2006/main">
          <x14:cfRule type="dataBar" id="{C7B3B49D-F3ED-4697-8658-474049EAB7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U41:U52</xm:sqref>
        </x14:conditionalFormatting>
        <x14:conditionalFormatting xmlns:xm="http://schemas.microsoft.com/office/excel/2006/main">
          <x14:cfRule type="dataBar" id="{A89C1DDB-0D51-4AAC-8F9D-6ED6D77EC6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U41:U52</xm:sqref>
        </x14:conditionalFormatting>
        <x14:conditionalFormatting xmlns:xm="http://schemas.microsoft.com/office/excel/2006/main">
          <x14:cfRule type="dataBar" id="{03300EB0-E691-4086-AEA9-3CAE4B8065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U41:U52</xm:sqref>
        </x14:conditionalFormatting>
        <x14:conditionalFormatting xmlns:xm="http://schemas.microsoft.com/office/excel/2006/main">
          <x14:cfRule type="dataBar" id="{3EBD386B-85F0-4C73-8416-7CC31E61AA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T28:T34</xm:sqref>
        </x14:conditionalFormatting>
        <x14:conditionalFormatting xmlns:xm="http://schemas.microsoft.com/office/excel/2006/main">
          <x14:cfRule type="dataBar" id="{53B0BE59-27FB-4FD4-95EA-D5ADF6A19F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T28:T34</xm:sqref>
        </x14:conditionalFormatting>
        <x14:conditionalFormatting xmlns:xm="http://schemas.microsoft.com/office/excel/2006/main">
          <x14:cfRule type="dataBar" id="{20082F30-421E-48FB-8456-9CECC649A8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T28:T34</xm:sqref>
        </x14:conditionalFormatting>
        <x14:conditionalFormatting xmlns:xm="http://schemas.microsoft.com/office/excel/2006/main">
          <x14:cfRule type="dataBar" id="{12A0AB94-1F4B-4AC5-A057-3F10AED46F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T28:T34</xm:sqref>
        </x14:conditionalFormatting>
        <x14:conditionalFormatting xmlns:xm="http://schemas.microsoft.com/office/excel/2006/main">
          <x14:cfRule type="dataBar" id="{AEBB9D0B-F3A1-40EF-8784-7E1416CCF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T28:T34</xm:sqref>
        </x14:conditionalFormatting>
        <x14:conditionalFormatting xmlns:xm="http://schemas.microsoft.com/office/excel/2006/main">
          <x14:cfRule type="dataBar" id="{CA55F7F5-09C1-4886-8E4C-90A8B531A1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T43:T44</xm:sqref>
        </x14:conditionalFormatting>
        <x14:conditionalFormatting xmlns:xm="http://schemas.microsoft.com/office/excel/2006/main">
          <x14:cfRule type="dataBar" id="{989DEFFC-C80E-4F56-8CE8-A3D2DDF068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T41:T52</xm:sqref>
        </x14:conditionalFormatting>
        <x14:conditionalFormatting xmlns:xm="http://schemas.microsoft.com/office/excel/2006/main">
          <x14:cfRule type="dataBar" id="{EF7C7245-EBBD-41A6-A2AB-482469F5F8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T45:T46</xm:sqref>
        </x14:conditionalFormatting>
        <x14:conditionalFormatting xmlns:xm="http://schemas.microsoft.com/office/excel/2006/main">
          <x14:cfRule type="dataBar" id="{55A5F4EC-0D5D-4892-A7CE-1912C71D5D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T47:T48</xm:sqref>
        </x14:conditionalFormatting>
        <x14:conditionalFormatting xmlns:xm="http://schemas.microsoft.com/office/excel/2006/main">
          <x14:cfRule type="dataBar" id="{8CDBB2AA-8920-4BF8-A52D-B65BAF14F2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T45:T48</xm:sqref>
        </x14:conditionalFormatting>
        <x14:conditionalFormatting xmlns:xm="http://schemas.microsoft.com/office/excel/2006/main">
          <x14:cfRule type="dataBar" id="{BB4D0C0F-69EB-48E6-B1EB-070D5437FF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T45:T48</xm:sqref>
        </x14:conditionalFormatting>
        <x14:conditionalFormatting xmlns:xm="http://schemas.microsoft.com/office/excel/2006/main">
          <x14:cfRule type="dataBar" id="{64D2CD3D-4632-498D-A969-166B97016D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T49:T50</xm:sqref>
        </x14:conditionalFormatting>
        <x14:conditionalFormatting xmlns:xm="http://schemas.microsoft.com/office/excel/2006/main">
          <x14:cfRule type="dataBar" id="{0B8F2CDE-A4F6-4831-B481-A25F80EE7B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T51:T52</xm:sqref>
        </x14:conditionalFormatting>
        <x14:conditionalFormatting xmlns:xm="http://schemas.microsoft.com/office/excel/2006/main">
          <x14:cfRule type="dataBar" id="{0CABB8E0-D76F-484E-8D97-1A7A6AE0EA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T49:T52</xm:sqref>
        </x14:conditionalFormatting>
        <x14:conditionalFormatting xmlns:xm="http://schemas.microsoft.com/office/excel/2006/main">
          <x14:cfRule type="dataBar" id="{CB026463-BCE4-4F3E-9A4A-318AB7EF01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T49:T52</xm:sqref>
        </x14:conditionalFormatting>
        <x14:conditionalFormatting xmlns:xm="http://schemas.microsoft.com/office/excel/2006/main">
          <x14:cfRule type="dataBar" id="{A33EFD3D-DAA9-456C-95E7-BEB3ADA8B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T41:T52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3:U201"/>
  <sheetViews>
    <sheetView tabSelected="1" topLeftCell="D55" zoomScale="80" zoomScaleNormal="80" workbookViewId="0">
      <selection activeCell="U83" sqref="U83"/>
    </sheetView>
  </sheetViews>
  <sheetFormatPr baseColWidth="10" defaultRowHeight="15" outlineLevelRow="2" x14ac:dyDescent="0.25"/>
  <cols>
    <col min="1" max="1" width="4.7109375" customWidth="1"/>
    <col min="2" max="2" width="30.140625" customWidth="1"/>
    <col min="4" max="7" width="11.42578125" customWidth="1"/>
    <col min="9" max="12" width="11.42578125" customWidth="1"/>
    <col min="14" max="17" width="11.42578125" customWidth="1"/>
    <col min="21" max="21" width="11.42578125" customWidth="1"/>
    <col min="22" max="22" width="11" customWidth="1"/>
    <col min="23" max="23" width="10.42578125" customWidth="1"/>
    <col min="26" max="26" width="1.5703125" customWidth="1"/>
  </cols>
  <sheetData>
    <row r="3" spans="2:21" ht="21" x14ac:dyDescent="0.25">
      <c r="B3" s="26" t="s">
        <v>46</v>
      </c>
    </row>
    <row r="4" spans="2:21" ht="21" x14ac:dyDescent="0.25">
      <c r="B4" s="26" t="s">
        <v>49</v>
      </c>
      <c r="K4" s="29"/>
    </row>
    <row r="5" spans="2:21" ht="15.75" x14ac:dyDescent="0.3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1" ht="18" x14ac:dyDescent="0.3">
      <c r="B6" s="3"/>
      <c r="C6" s="4">
        <v>2000</v>
      </c>
      <c r="D6" s="4">
        <v>2001</v>
      </c>
      <c r="E6" s="4">
        <v>2002</v>
      </c>
      <c r="F6" s="4">
        <v>2003</v>
      </c>
      <c r="G6" s="4">
        <v>2004</v>
      </c>
      <c r="H6" s="4">
        <v>2005</v>
      </c>
      <c r="I6" s="4">
        <v>2006</v>
      </c>
      <c r="J6" s="4">
        <v>2007</v>
      </c>
      <c r="K6" s="4">
        <v>2008</v>
      </c>
      <c r="L6" s="4">
        <v>2009</v>
      </c>
      <c r="M6" s="4">
        <v>2010</v>
      </c>
      <c r="N6" s="4">
        <v>2011</v>
      </c>
      <c r="O6" s="4">
        <v>2012</v>
      </c>
      <c r="P6" s="4">
        <v>2013</v>
      </c>
      <c r="Q6" s="4">
        <v>2014</v>
      </c>
      <c r="R6" s="4">
        <v>2015</v>
      </c>
      <c r="S6" s="4">
        <v>2016</v>
      </c>
      <c r="T6" s="4">
        <v>2017</v>
      </c>
      <c r="U6" s="4">
        <v>2018</v>
      </c>
    </row>
    <row r="7" spans="2:21" ht="18" x14ac:dyDescent="0.3">
      <c r="B7" s="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"/>
    </row>
    <row r="8" spans="2:21" ht="15.75" outlineLevel="1" x14ac:dyDescent="0.3">
      <c r="B8" s="30" t="s">
        <v>0</v>
      </c>
      <c r="C8" s="31">
        <v>2218.8679893999997</v>
      </c>
      <c r="D8" s="31">
        <v>2737.0102960000004</v>
      </c>
      <c r="E8" s="31">
        <v>2700.9773349837587</v>
      </c>
      <c r="F8" s="31">
        <v>2435.9142185872061</v>
      </c>
      <c r="G8" s="31">
        <v>1748.4382051414573</v>
      </c>
      <c r="H8" s="31">
        <v>2105.148985357604</v>
      </c>
      <c r="I8" s="31">
        <v>2451.2882923671714</v>
      </c>
      <c r="J8" s="31">
        <v>2441.1402240183806</v>
      </c>
      <c r="K8" s="31">
        <v>2423.0211947762077</v>
      </c>
      <c r="L8" s="31">
        <v>2505.2749496512206</v>
      </c>
      <c r="M8" s="31">
        <v>2424.2304044459165</v>
      </c>
      <c r="N8" s="31">
        <v>2222.6114410418845</v>
      </c>
      <c r="O8" s="31">
        <v>2292.8857694204253</v>
      </c>
      <c r="P8" s="31">
        <v>2318.9343107582631</v>
      </c>
      <c r="Q8" s="31">
        <v>2451.3883652010472</v>
      </c>
      <c r="R8" s="31">
        <v>2316.2538030431569</v>
      </c>
      <c r="S8" s="32">
        <v>2359.2653672520028</v>
      </c>
      <c r="T8" s="32">
        <v>2486.99637314437</v>
      </c>
      <c r="U8" s="32">
        <v>2446.5613262101715</v>
      </c>
    </row>
    <row r="9" spans="2:21" ht="15.75" outlineLevel="1" x14ac:dyDescent="0.3">
      <c r="B9" s="33" t="s">
        <v>1</v>
      </c>
      <c r="C9" s="34">
        <v>3689.36121</v>
      </c>
      <c r="D9" s="34">
        <v>1948.7325969999999</v>
      </c>
      <c r="E9" s="34">
        <v>866.13819919640912</v>
      </c>
      <c r="F9" s="34">
        <v>1204.6321288970539</v>
      </c>
      <c r="G9" s="34">
        <v>18.047529508027289</v>
      </c>
      <c r="H9" s="34">
        <v>59.854464854312539</v>
      </c>
      <c r="I9" s="34">
        <v>111.0579826150573</v>
      </c>
      <c r="J9" s="34">
        <v>392.95506969087018</v>
      </c>
      <c r="K9" s="34">
        <v>384.2887310535761</v>
      </c>
      <c r="L9" s="34">
        <v>517.45945937029103</v>
      </c>
      <c r="M9" s="34">
        <v>1285.3442395405154</v>
      </c>
      <c r="N9" s="34">
        <v>1500.6079328312503</v>
      </c>
      <c r="O9" s="34">
        <v>1429.1079814042826</v>
      </c>
      <c r="P9" s="34">
        <v>1364.073586151522</v>
      </c>
      <c r="Q9" s="34">
        <v>1475.9303361142001</v>
      </c>
      <c r="R9" s="34">
        <v>1596.1318393058191</v>
      </c>
      <c r="S9" s="32">
        <v>1432.1659178381242</v>
      </c>
      <c r="T9" s="32">
        <v>34.820811698282633</v>
      </c>
      <c r="U9" s="32">
        <v>46.514786129441418</v>
      </c>
    </row>
    <row r="10" spans="2:21" ht="15.75" outlineLevel="1" x14ac:dyDescent="0.3">
      <c r="B10" s="30" t="s">
        <v>2</v>
      </c>
      <c r="C10" s="31">
        <v>2081.5703645999988</v>
      </c>
      <c r="D10" s="31">
        <v>3736.2354262000035</v>
      </c>
      <c r="E10" s="31">
        <v>4553.0924050914145</v>
      </c>
      <c r="F10" s="31">
        <v>4498.3027415248835</v>
      </c>
      <c r="G10" s="31">
        <v>3237.7183475765569</v>
      </c>
      <c r="H10" s="31">
        <v>3650.4191249419991</v>
      </c>
      <c r="I10" s="31">
        <v>3850.8620719299756</v>
      </c>
      <c r="J10" s="31">
        <v>4107.9150335275863</v>
      </c>
      <c r="K10" s="31">
        <v>4107.7813339396253</v>
      </c>
      <c r="L10" s="31">
        <v>4088.0574844050188</v>
      </c>
      <c r="M10" s="31">
        <v>4199.2397282461779</v>
      </c>
      <c r="N10" s="31">
        <v>4162.0312234574467</v>
      </c>
      <c r="O10" s="31">
        <v>4898.502052854561</v>
      </c>
      <c r="P10" s="31">
        <v>5565.9938461605225</v>
      </c>
      <c r="Q10" s="31">
        <v>5954.5418223225961</v>
      </c>
      <c r="R10" s="31">
        <v>6442.7884138962263</v>
      </c>
      <c r="S10" s="32">
        <v>6060.4342236447446</v>
      </c>
      <c r="T10" s="32">
        <v>5420.8450479466901</v>
      </c>
      <c r="U10" s="32">
        <v>5945.6202328023801</v>
      </c>
    </row>
    <row r="11" spans="2:21" ht="15.75" outlineLevel="1" x14ac:dyDescent="0.3">
      <c r="B11" s="33" t="s">
        <v>3</v>
      </c>
      <c r="C11" s="34">
        <v>777.69192399999997</v>
      </c>
      <c r="D11" s="34">
        <v>633.26132899999993</v>
      </c>
      <c r="E11" s="34">
        <v>1645.3322654175188</v>
      </c>
      <c r="F11" s="34">
        <v>1460.483193583402</v>
      </c>
      <c r="G11" s="34">
        <v>2478.6766201258497</v>
      </c>
      <c r="H11" s="34">
        <v>2470.4337420193538</v>
      </c>
      <c r="I11" s="34">
        <v>2905.2376644487504</v>
      </c>
      <c r="J11" s="34">
        <v>2893.3533784129131</v>
      </c>
      <c r="K11" s="34">
        <v>3590.1970831881745</v>
      </c>
      <c r="L11" s="34">
        <v>3076.4425978430099</v>
      </c>
      <c r="M11" s="34">
        <v>3137.653388564232</v>
      </c>
      <c r="N11" s="34">
        <v>3562.4698039013315</v>
      </c>
      <c r="O11" s="34">
        <v>3369.8516644647616</v>
      </c>
      <c r="P11" s="34">
        <v>3008.9355720544645</v>
      </c>
      <c r="Q11" s="34">
        <v>2634.5597301694702</v>
      </c>
      <c r="R11" s="34">
        <v>3172.0554637052182</v>
      </c>
      <c r="S11" s="32">
        <v>3775.5354919123674</v>
      </c>
      <c r="T11" s="32">
        <v>5273.678987426827</v>
      </c>
      <c r="U11" s="32">
        <v>5465.8975052483829</v>
      </c>
    </row>
    <row r="12" spans="2:21" ht="15.75" outlineLevel="1" collapsed="1" x14ac:dyDescent="0.3">
      <c r="B12" s="30" t="s">
        <v>4</v>
      </c>
      <c r="C12" s="31">
        <f>+C13+C14+C15</f>
        <v>933.64892200000008</v>
      </c>
      <c r="D12" s="31">
        <f t="shared" ref="D12:U12" si="0">+D13+D14+D15</f>
        <v>738.12446779999993</v>
      </c>
      <c r="E12" s="31">
        <v>972.82249827329804</v>
      </c>
      <c r="F12" s="31">
        <f t="shared" si="0"/>
        <v>1373.6911270612557</v>
      </c>
      <c r="G12" s="31">
        <f t="shared" si="0"/>
        <v>1581.5811077673529</v>
      </c>
      <c r="H12" s="31">
        <f t="shared" si="0"/>
        <v>1896.4110378946227</v>
      </c>
      <c r="I12" s="31">
        <f t="shared" si="0"/>
        <v>1764.2749920454623</v>
      </c>
      <c r="J12" s="31">
        <f t="shared" si="0"/>
        <v>1680.1119839203759</v>
      </c>
      <c r="K12" s="31">
        <f t="shared" si="0"/>
        <v>1382.4645581055886</v>
      </c>
      <c r="L12" s="31">
        <f t="shared" si="0"/>
        <v>1453.1367427512268</v>
      </c>
      <c r="M12" s="31">
        <f t="shared" si="0"/>
        <v>1416.0844393037107</v>
      </c>
      <c r="N12" s="31">
        <f t="shared" si="0"/>
        <v>1513.377581115056</v>
      </c>
      <c r="O12" s="31">
        <f t="shared" si="0"/>
        <v>1782.8908885115025</v>
      </c>
      <c r="P12" s="31">
        <f t="shared" si="0"/>
        <v>1871.7793182964192</v>
      </c>
      <c r="Q12" s="31">
        <f t="shared" si="0"/>
        <v>1266.8623575157803</v>
      </c>
      <c r="R12" s="31">
        <f t="shared" si="0"/>
        <v>939.9782284846558</v>
      </c>
      <c r="S12" s="32">
        <f t="shared" si="0"/>
        <v>1513.038889152403</v>
      </c>
      <c r="T12" s="32">
        <f t="shared" si="0"/>
        <v>2190.0842062554557</v>
      </c>
      <c r="U12" s="32">
        <f t="shared" si="0"/>
        <v>1772.8247553814406</v>
      </c>
    </row>
    <row r="13" spans="2:21" ht="15.75" hidden="1" outlineLevel="2" x14ac:dyDescent="0.3">
      <c r="B13" s="35" t="s">
        <v>8</v>
      </c>
      <c r="C13" s="36">
        <v>1.2681740000000001</v>
      </c>
      <c r="D13" s="36">
        <v>1.108714</v>
      </c>
      <c r="E13" s="36">
        <v>2.2122395636482386</v>
      </c>
      <c r="F13" s="36">
        <v>2.5715452606365146</v>
      </c>
      <c r="G13" s="36">
        <v>3.2422020100502511</v>
      </c>
      <c r="H13" s="36">
        <v>3.2954381909547732</v>
      </c>
      <c r="I13" s="36">
        <v>4.8220160804020091</v>
      </c>
      <c r="J13" s="36">
        <v>6.7052387145728609</v>
      </c>
      <c r="K13" s="36">
        <v>6.8095095477386938</v>
      </c>
      <c r="L13" s="36">
        <v>8.7536078528270753</v>
      </c>
      <c r="M13" s="36">
        <v>8.8045648934673348</v>
      </c>
      <c r="N13" s="36">
        <v>9.6610613065326625</v>
      </c>
      <c r="O13" s="36">
        <v>7.7802713567839259</v>
      </c>
      <c r="P13" s="36">
        <v>9.2809135678391925</v>
      </c>
      <c r="Q13" s="36">
        <v>6.2792733668341736</v>
      </c>
      <c r="R13" s="36">
        <v>2.8420412060301508</v>
      </c>
      <c r="S13" s="32">
        <v>5.6816032693467315</v>
      </c>
      <c r="T13" s="32">
        <v>8.372382906532664</v>
      </c>
      <c r="U13" s="32">
        <v>7.7960211055276387</v>
      </c>
    </row>
    <row r="14" spans="2:21" ht="15.75" hidden="1" outlineLevel="2" x14ac:dyDescent="0.3">
      <c r="B14" s="35" t="s">
        <v>9</v>
      </c>
      <c r="C14" s="36">
        <v>111.73285300000002</v>
      </c>
      <c r="D14" s="36">
        <v>88.72319499999999</v>
      </c>
      <c r="E14" s="36">
        <v>130.44926672662638</v>
      </c>
      <c r="F14" s="36">
        <v>128.72443227648324</v>
      </c>
      <c r="G14" s="36">
        <v>165.14902250978608</v>
      </c>
      <c r="H14" s="36">
        <v>215.72169735006352</v>
      </c>
      <c r="I14" s="36">
        <v>216.17440198042547</v>
      </c>
      <c r="J14" s="36">
        <v>226.98578070698773</v>
      </c>
      <c r="K14" s="36">
        <v>268.13674782121183</v>
      </c>
      <c r="L14" s="36">
        <v>259.95831119731668</v>
      </c>
      <c r="M14" s="36">
        <v>237.57141486408847</v>
      </c>
      <c r="N14" s="36">
        <v>268.82114411440477</v>
      </c>
      <c r="O14" s="36">
        <v>279.3337191487214</v>
      </c>
      <c r="P14" s="36">
        <v>282.17734740064759</v>
      </c>
      <c r="Q14" s="36">
        <v>249.24612818834868</v>
      </c>
      <c r="R14" s="36">
        <v>183.52170214056824</v>
      </c>
      <c r="S14" s="32">
        <v>215.42111622165669</v>
      </c>
      <c r="T14" s="32">
        <v>236.33223045131666</v>
      </c>
      <c r="U14" s="32">
        <v>236.7563799830049</v>
      </c>
    </row>
    <row r="15" spans="2:21" ht="15.75" hidden="1" outlineLevel="2" x14ac:dyDescent="0.3">
      <c r="B15" s="35" t="s">
        <v>10</v>
      </c>
      <c r="C15" s="36">
        <v>820.64789500000006</v>
      </c>
      <c r="D15" s="36">
        <v>648.29255879999994</v>
      </c>
      <c r="E15" s="36">
        <v>840.16099198302356</v>
      </c>
      <c r="F15" s="36">
        <v>1242.3951495241358</v>
      </c>
      <c r="G15" s="36">
        <v>1413.1898832475165</v>
      </c>
      <c r="H15" s="36">
        <v>1677.3939023536045</v>
      </c>
      <c r="I15" s="36">
        <v>1543.2785739846349</v>
      </c>
      <c r="J15" s="36">
        <v>1446.4209644988152</v>
      </c>
      <c r="K15" s="36">
        <v>1107.5183007366381</v>
      </c>
      <c r="L15" s="36">
        <v>1184.4248237010831</v>
      </c>
      <c r="M15" s="36">
        <v>1169.7084595461549</v>
      </c>
      <c r="N15" s="36">
        <v>1234.8953756941187</v>
      </c>
      <c r="O15" s="36">
        <v>1495.7768980059971</v>
      </c>
      <c r="P15" s="36">
        <v>1580.3210573279323</v>
      </c>
      <c r="Q15" s="36">
        <v>1011.3369559605976</v>
      </c>
      <c r="R15" s="36">
        <v>753.61448513805738</v>
      </c>
      <c r="S15" s="32">
        <v>1291.9361696613996</v>
      </c>
      <c r="T15" s="32">
        <v>1945.3795928976065</v>
      </c>
      <c r="U15" s="32">
        <v>1528.2723542929079</v>
      </c>
    </row>
    <row r="16" spans="2:21" ht="15.75" outlineLevel="1" x14ac:dyDescent="0.3">
      <c r="B16" s="33" t="s">
        <v>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13.992586525405198</v>
      </c>
      <c r="O16" s="34">
        <v>95.817791584869212</v>
      </c>
      <c r="P16" s="34">
        <v>243.04753496939131</v>
      </c>
      <c r="Q16" s="34">
        <v>243.19845619063273</v>
      </c>
      <c r="R16" s="34">
        <v>290.04122423856103</v>
      </c>
      <c r="S16" s="32">
        <v>322.81002551366566</v>
      </c>
      <c r="T16" s="32">
        <v>390.40429307037715</v>
      </c>
      <c r="U16" s="32">
        <v>497.48038137608307</v>
      </c>
    </row>
    <row r="17" spans="2:21" ht="15.75" outlineLevel="1" x14ac:dyDescent="0.3">
      <c r="B17" s="30" t="s">
        <v>6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2">
        <v>23.67024636906995</v>
      </c>
      <c r="T17" s="32">
        <v>47.693232409908447</v>
      </c>
      <c r="U17" s="32">
        <v>82.481589760082429</v>
      </c>
    </row>
    <row r="18" spans="2:21" ht="18" outlineLevel="1" x14ac:dyDescent="0.35">
      <c r="B18" s="6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1" ht="18" x14ac:dyDescent="0.35">
      <c r="B19" s="7" t="s">
        <v>7</v>
      </c>
      <c r="C19" s="14">
        <f>+C8+C9+C10+C11+C12+C16+C17</f>
        <v>9701.14041</v>
      </c>
      <c r="D19" s="14">
        <f t="shared" ref="D19:T19" si="1">+D8+D9+D10+D11+D12+D16+D17</f>
        <v>9793.3641160000043</v>
      </c>
      <c r="E19" s="14">
        <f t="shared" si="1"/>
        <v>10738.362702962399</v>
      </c>
      <c r="F19" s="14">
        <f t="shared" si="1"/>
        <v>10973.023409653802</v>
      </c>
      <c r="G19" s="14">
        <f t="shared" si="1"/>
        <v>9064.4618101192445</v>
      </c>
      <c r="H19" s="14">
        <f t="shared" si="1"/>
        <v>10182.267355067892</v>
      </c>
      <c r="I19" s="14">
        <f t="shared" si="1"/>
        <v>11082.721003406417</v>
      </c>
      <c r="J19" s="14">
        <f t="shared" si="1"/>
        <v>11515.475689570127</v>
      </c>
      <c r="K19" s="14">
        <f t="shared" si="1"/>
        <v>11887.752901063173</v>
      </c>
      <c r="L19" s="14">
        <f t="shared" si="1"/>
        <v>11640.371234020768</v>
      </c>
      <c r="M19" s="14">
        <f t="shared" si="1"/>
        <v>12462.552200100552</v>
      </c>
      <c r="N19" s="14">
        <f t="shared" si="1"/>
        <v>12975.090568872372</v>
      </c>
      <c r="O19" s="14">
        <f t="shared" si="1"/>
        <v>13869.056148240403</v>
      </c>
      <c r="P19" s="14">
        <f t="shared" si="1"/>
        <v>14372.764168390584</v>
      </c>
      <c r="Q19" s="14">
        <f t="shared" si="1"/>
        <v>14026.481067513725</v>
      </c>
      <c r="R19" s="14">
        <f t="shared" si="1"/>
        <v>14757.248972673638</v>
      </c>
      <c r="S19" s="14">
        <f t="shared" si="1"/>
        <v>15486.920161682378</v>
      </c>
      <c r="T19" s="14">
        <f t="shared" si="1"/>
        <v>15844.522951951911</v>
      </c>
      <c r="U19" s="14">
        <f>+U8+U9+U10+U11+U12+U16+U17</f>
        <v>16257.380576907979</v>
      </c>
    </row>
    <row r="21" spans="2:21" ht="18" x14ac:dyDescent="0.35">
      <c r="B21" s="17" t="s">
        <v>58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spans="2:21" ht="18" x14ac:dyDescent="0.35">
      <c r="B22" s="1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</row>
    <row r="23" spans="2:21" ht="18" x14ac:dyDescent="0.35">
      <c r="B23" s="37" t="s">
        <v>11</v>
      </c>
      <c r="C23" s="15">
        <v>931.36576000000002</v>
      </c>
      <c r="D23" s="15">
        <v>726.7370658000001</v>
      </c>
      <c r="E23" s="15">
        <v>933.77776119240559</v>
      </c>
      <c r="F23" s="15">
        <v>1330.743816365582</v>
      </c>
      <c r="G23" s="15">
        <v>1521.2427770408099</v>
      </c>
      <c r="H23" s="15">
        <v>1832.6213762618897</v>
      </c>
      <c r="I23" s="15">
        <v>1694.3477928241114</v>
      </c>
      <c r="J23" s="15">
        <v>1623.0468790077098</v>
      </c>
      <c r="K23" s="15">
        <v>1324.7616175424066</v>
      </c>
      <c r="L23" s="15">
        <v>1370.9843970590043</v>
      </c>
      <c r="M23" s="15">
        <v>1348.5886242193353</v>
      </c>
      <c r="N23" s="15">
        <v>1433.4579903452843</v>
      </c>
      <c r="O23" s="15">
        <v>1715.2534256585432</v>
      </c>
      <c r="P23" s="15">
        <v>1791.1414234823415</v>
      </c>
      <c r="Q23" s="15">
        <v>1205.5521055253596</v>
      </c>
      <c r="R23" s="15">
        <v>903.58999626527259</v>
      </c>
      <c r="S23" s="15">
        <v>1456.270836589149</v>
      </c>
      <c r="T23" s="15">
        <v>2113.4352820446106</v>
      </c>
      <c r="U23" s="15">
        <v>1697.5991372336564</v>
      </c>
    </row>
    <row r="24" spans="2:21" ht="18" x14ac:dyDescent="0.35">
      <c r="B24" s="37" t="s">
        <v>12</v>
      </c>
      <c r="C24" s="15">
        <v>2.2831619999999995</v>
      </c>
      <c r="D24" s="15">
        <v>11.387401999999998</v>
      </c>
      <c r="E24" s="15">
        <v>39.044737080892567</v>
      </c>
      <c r="F24" s="15">
        <v>42.947310695673735</v>
      </c>
      <c r="G24" s="15">
        <v>60.338330726542928</v>
      </c>
      <c r="H24" s="15">
        <v>63.789661632733122</v>
      </c>
      <c r="I24" s="15">
        <v>69.927199221351486</v>
      </c>
      <c r="J24" s="15">
        <v>57.065104912666094</v>
      </c>
      <c r="K24" s="15">
        <v>57.702940563181997</v>
      </c>
      <c r="L24" s="15">
        <v>82.152345692222994</v>
      </c>
      <c r="M24" s="15">
        <v>67.49581508437555</v>
      </c>
      <c r="N24" s="15">
        <v>79.919590769771673</v>
      </c>
      <c r="O24" s="15">
        <v>67.637462852958691</v>
      </c>
      <c r="P24" s="15">
        <v>80.637894814077868</v>
      </c>
      <c r="Q24" s="15">
        <v>61.310251990420845</v>
      </c>
      <c r="R24" s="15">
        <v>36.388232219383191</v>
      </c>
      <c r="S24" s="15">
        <v>56.768052563254102</v>
      </c>
      <c r="T24" s="15">
        <v>76.648924210845379</v>
      </c>
      <c r="U24" s="15">
        <v>75.22561814778436</v>
      </c>
    </row>
    <row r="25" spans="2:21" ht="18" x14ac:dyDescent="0.35">
      <c r="B25" s="17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1" ht="18" x14ac:dyDescent="0.35">
      <c r="B26" s="37" t="s">
        <v>13</v>
      </c>
      <c r="C26" s="15">
        <f t="shared" ref="C26" si="2">+C8+C9+C10+C11</f>
        <v>8767.4914879999997</v>
      </c>
      <c r="D26" s="15">
        <f t="shared" ref="D26:U26" si="3">+D8+D9+D10+D11</f>
        <v>9055.239648200004</v>
      </c>
      <c r="E26" s="15">
        <f t="shared" si="3"/>
        <v>9765.5402046891013</v>
      </c>
      <c r="F26" s="15">
        <f t="shared" si="3"/>
        <v>9599.3322825925461</v>
      </c>
      <c r="G26" s="15">
        <f t="shared" si="3"/>
        <v>7482.8807023518912</v>
      </c>
      <c r="H26" s="15">
        <f t="shared" si="3"/>
        <v>8285.8563171732694</v>
      </c>
      <c r="I26" s="15">
        <f t="shared" si="3"/>
        <v>9318.4460113609548</v>
      </c>
      <c r="J26" s="15">
        <f t="shared" si="3"/>
        <v>9835.36370564975</v>
      </c>
      <c r="K26" s="15">
        <f t="shared" si="3"/>
        <v>10505.288342957585</v>
      </c>
      <c r="L26" s="15">
        <f t="shared" si="3"/>
        <v>10187.234491269541</v>
      </c>
      <c r="M26" s="15">
        <f t="shared" si="3"/>
        <v>11046.467760796841</v>
      </c>
      <c r="N26" s="15">
        <f t="shared" si="3"/>
        <v>11447.720401231913</v>
      </c>
      <c r="O26" s="15">
        <f t="shared" si="3"/>
        <v>11990.347468144031</v>
      </c>
      <c r="P26" s="15">
        <f t="shared" si="3"/>
        <v>12257.937315124773</v>
      </c>
      <c r="Q26" s="15">
        <f t="shared" si="3"/>
        <v>12516.420253807313</v>
      </c>
      <c r="R26" s="15">
        <f t="shared" si="3"/>
        <v>13527.229519950422</v>
      </c>
      <c r="S26" s="15">
        <f t="shared" si="3"/>
        <v>13627.401000647238</v>
      </c>
      <c r="T26" s="15">
        <f t="shared" si="3"/>
        <v>13216.341220216171</v>
      </c>
      <c r="U26" s="15">
        <f t="shared" si="3"/>
        <v>13904.593850390374</v>
      </c>
    </row>
    <row r="27" spans="2:21" ht="18" x14ac:dyDescent="0.35">
      <c r="B27" s="37" t="s">
        <v>14</v>
      </c>
      <c r="C27" s="15">
        <f t="shared" ref="C27" si="4">+C16+C17+C12</f>
        <v>933.64892200000008</v>
      </c>
      <c r="D27" s="15">
        <f t="shared" ref="D27:U27" si="5">+D16+D17+D12</f>
        <v>738.12446779999993</v>
      </c>
      <c r="E27" s="15">
        <f t="shared" si="5"/>
        <v>972.82249827329804</v>
      </c>
      <c r="F27" s="15">
        <f t="shared" si="5"/>
        <v>1373.6911270612557</v>
      </c>
      <c r="G27" s="15">
        <f t="shared" si="5"/>
        <v>1581.5811077673529</v>
      </c>
      <c r="H27" s="15">
        <f t="shared" si="5"/>
        <v>1896.4110378946227</v>
      </c>
      <c r="I27" s="15">
        <f t="shared" si="5"/>
        <v>1764.2749920454623</v>
      </c>
      <c r="J27" s="15">
        <f t="shared" si="5"/>
        <v>1680.1119839203759</v>
      </c>
      <c r="K27" s="15">
        <f t="shared" si="5"/>
        <v>1382.4645581055886</v>
      </c>
      <c r="L27" s="15">
        <f t="shared" si="5"/>
        <v>1453.1367427512268</v>
      </c>
      <c r="M27" s="15">
        <f t="shared" si="5"/>
        <v>1416.0844393037107</v>
      </c>
      <c r="N27" s="15">
        <f t="shared" si="5"/>
        <v>1527.3701676404612</v>
      </c>
      <c r="O27" s="15">
        <f t="shared" si="5"/>
        <v>1878.7086800963716</v>
      </c>
      <c r="P27" s="15">
        <f t="shared" si="5"/>
        <v>2114.8268532658103</v>
      </c>
      <c r="Q27" s="15">
        <f t="shared" si="5"/>
        <v>1510.060813706413</v>
      </c>
      <c r="R27" s="15">
        <f t="shared" si="5"/>
        <v>1230.0194527232168</v>
      </c>
      <c r="S27" s="15">
        <f t="shared" si="5"/>
        <v>1859.5191610351387</v>
      </c>
      <c r="T27" s="15">
        <f t="shared" si="5"/>
        <v>2628.1817317357413</v>
      </c>
      <c r="U27" s="15">
        <f t="shared" si="5"/>
        <v>2352.786726517606</v>
      </c>
    </row>
    <row r="28" spans="2:21" ht="18" x14ac:dyDescent="0.35">
      <c r="B28" s="37" t="s">
        <v>15</v>
      </c>
      <c r="C28" s="15">
        <f>+C17+C16+C13</f>
        <v>1.2681740000000001</v>
      </c>
      <c r="D28" s="15">
        <f t="shared" ref="D28:U28" si="6">+D17+D16+D13</f>
        <v>1.108714</v>
      </c>
      <c r="E28" s="15">
        <f t="shared" si="6"/>
        <v>2.2122395636482386</v>
      </c>
      <c r="F28" s="15">
        <f t="shared" si="6"/>
        <v>2.5715452606365146</v>
      </c>
      <c r="G28" s="15">
        <f t="shared" si="6"/>
        <v>3.2422020100502511</v>
      </c>
      <c r="H28" s="15">
        <f t="shared" si="6"/>
        <v>3.2954381909547732</v>
      </c>
      <c r="I28" s="15">
        <f t="shared" si="6"/>
        <v>4.8220160804020091</v>
      </c>
      <c r="J28" s="15">
        <f t="shared" si="6"/>
        <v>6.7052387145728609</v>
      </c>
      <c r="K28" s="15">
        <f t="shared" si="6"/>
        <v>6.8095095477386938</v>
      </c>
      <c r="L28" s="15">
        <f t="shared" si="6"/>
        <v>8.7536078528270753</v>
      </c>
      <c r="M28" s="15">
        <f t="shared" si="6"/>
        <v>8.8045648934673348</v>
      </c>
      <c r="N28" s="15">
        <f t="shared" si="6"/>
        <v>23.65364783193786</v>
      </c>
      <c r="O28" s="15">
        <f t="shared" si="6"/>
        <v>103.59806294165314</v>
      </c>
      <c r="P28" s="15">
        <f t="shared" si="6"/>
        <v>252.32844853723049</v>
      </c>
      <c r="Q28" s="15">
        <f t="shared" si="6"/>
        <v>249.47772955746689</v>
      </c>
      <c r="R28" s="15">
        <f t="shared" si="6"/>
        <v>292.88326544459119</v>
      </c>
      <c r="S28" s="15">
        <f t="shared" si="6"/>
        <v>352.16187515208236</v>
      </c>
      <c r="T28" s="15">
        <f t="shared" si="6"/>
        <v>446.46990838681825</v>
      </c>
      <c r="U28" s="15">
        <f t="shared" si="6"/>
        <v>587.75799224169316</v>
      </c>
    </row>
    <row r="29" spans="2:21" ht="18" x14ac:dyDescent="0.3">
      <c r="B29" s="3"/>
      <c r="C29" s="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"/>
    </row>
    <row r="30" spans="2:21" ht="15.75" outlineLevel="1" x14ac:dyDescent="0.3">
      <c r="B30" s="30" t="s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136.0124475648802</v>
      </c>
      <c r="I30" s="31">
        <v>139.67465069280826</v>
      </c>
      <c r="J30" s="31">
        <v>144.6976586988242</v>
      </c>
      <c r="K30" s="31">
        <v>139.98713181296182</v>
      </c>
      <c r="L30" s="31">
        <v>120.26932113037223</v>
      </c>
      <c r="M30" s="31">
        <v>110.5313762226853</v>
      </c>
      <c r="N30" s="31">
        <v>107.14259407489155</v>
      </c>
      <c r="O30" s="31">
        <v>112.04905166310827</v>
      </c>
      <c r="P30" s="31">
        <v>110.02107439340236</v>
      </c>
      <c r="Q30" s="31">
        <v>108.24698803382117</v>
      </c>
      <c r="R30" s="31">
        <v>103.88233238780607</v>
      </c>
      <c r="S30" s="32">
        <v>105.42520791856398</v>
      </c>
      <c r="T30" s="32">
        <v>118.60296515697297</v>
      </c>
      <c r="U30" s="32">
        <v>120.23026099035307</v>
      </c>
    </row>
    <row r="31" spans="2:21" ht="15.75" outlineLevel="1" x14ac:dyDescent="0.3">
      <c r="B31" s="33" t="s">
        <v>1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2">
        <v>0</v>
      </c>
      <c r="T31" s="32">
        <v>0</v>
      </c>
      <c r="U31" s="32">
        <v>0</v>
      </c>
    </row>
    <row r="32" spans="2:21" ht="15.75" outlineLevel="1" x14ac:dyDescent="0.3">
      <c r="B32" s="30" t="s">
        <v>2</v>
      </c>
      <c r="C32" s="31">
        <v>243.55787699999999</v>
      </c>
      <c r="D32" s="31">
        <v>286.54692284521855</v>
      </c>
      <c r="E32" s="31">
        <v>313.48291542730647</v>
      </c>
      <c r="F32" s="31">
        <v>317.98808059041193</v>
      </c>
      <c r="G32" s="31">
        <v>312.11083340089522</v>
      </c>
      <c r="H32" s="31">
        <v>448.32712311823025</v>
      </c>
      <c r="I32" s="31">
        <v>455.6124994692604</v>
      </c>
      <c r="J32" s="31">
        <v>593.19835837625135</v>
      </c>
      <c r="K32" s="31">
        <v>634.94701762771672</v>
      </c>
      <c r="L32" s="31">
        <v>753.73432270141222</v>
      </c>
      <c r="M32" s="31">
        <v>845.25553879804363</v>
      </c>
      <c r="N32" s="31">
        <v>856.04543207986057</v>
      </c>
      <c r="O32" s="31">
        <v>972.06312186974628</v>
      </c>
      <c r="P32" s="31">
        <v>970.94905603193354</v>
      </c>
      <c r="Q32" s="31">
        <v>1029.0741600959393</v>
      </c>
      <c r="R32" s="31">
        <v>1086.7999201252635</v>
      </c>
      <c r="S32" s="32">
        <v>1135.8636877182296</v>
      </c>
      <c r="T32" s="32">
        <v>1153.8496678199306</v>
      </c>
      <c r="U32" s="32">
        <v>1262.8084887052139</v>
      </c>
    </row>
    <row r="33" spans="2:21" ht="15.75" outlineLevel="1" x14ac:dyDescent="0.3">
      <c r="B33" s="33" t="s">
        <v>3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2">
        <v>0</v>
      </c>
      <c r="T33" s="32">
        <v>0</v>
      </c>
      <c r="U33" s="32">
        <v>0</v>
      </c>
    </row>
    <row r="34" spans="2:21" ht="15.75" outlineLevel="1" x14ac:dyDescent="0.3">
      <c r="B34" s="30" t="s">
        <v>4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2">
        <v>0</v>
      </c>
      <c r="T34" s="32">
        <v>0</v>
      </c>
      <c r="U34" s="32">
        <v>0</v>
      </c>
    </row>
    <row r="35" spans="2:21" ht="15.75" outlineLevel="1" x14ac:dyDescent="0.3">
      <c r="B35" s="33" t="s">
        <v>5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2">
        <v>0</v>
      </c>
      <c r="T35" s="32">
        <v>0</v>
      </c>
      <c r="U35" s="32">
        <v>0</v>
      </c>
    </row>
    <row r="36" spans="2:21" ht="15.75" outlineLevel="1" x14ac:dyDescent="0.3">
      <c r="B36" s="30" t="s">
        <v>6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2">
        <v>0</v>
      </c>
      <c r="T36" s="32">
        <v>0</v>
      </c>
      <c r="U36" s="32">
        <v>0</v>
      </c>
    </row>
    <row r="37" spans="2:21" ht="18" outlineLevel="1" x14ac:dyDescent="0.35">
      <c r="B37" s="6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2:21" ht="18" x14ac:dyDescent="0.35">
      <c r="B38" s="7" t="s">
        <v>16</v>
      </c>
      <c r="C38" s="14">
        <f t="shared" ref="C38:U38" si="7">SUM(C30:C36)</f>
        <v>243.55787699999999</v>
      </c>
      <c r="D38" s="14">
        <f t="shared" si="7"/>
        <v>286.54692284521855</v>
      </c>
      <c r="E38" s="14">
        <f t="shared" si="7"/>
        <v>313.48291542730647</v>
      </c>
      <c r="F38" s="14">
        <f t="shared" si="7"/>
        <v>317.98808059041193</v>
      </c>
      <c r="G38" s="14">
        <f t="shared" si="7"/>
        <v>312.11083340089522</v>
      </c>
      <c r="H38" s="14">
        <f t="shared" si="7"/>
        <v>584.33957068311042</v>
      </c>
      <c r="I38" s="14">
        <f t="shared" si="7"/>
        <v>595.28715016206866</v>
      </c>
      <c r="J38" s="14">
        <f t="shared" si="7"/>
        <v>737.89601707507552</v>
      </c>
      <c r="K38" s="14">
        <f t="shared" si="7"/>
        <v>774.93414944067854</v>
      </c>
      <c r="L38" s="14">
        <f t="shared" si="7"/>
        <v>874.00364383178442</v>
      </c>
      <c r="M38" s="14">
        <f t="shared" si="7"/>
        <v>955.78691502072888</v>
      </c>
      <c r="N38" s="14">
        <f t="shared" si="7"/>
        <v>963.18802615475215</v>
      </c>
      <c r="O38" s="14">
        <f t="shared" si="7"/>
        <v>1084.1121735328545</v>
      </c>
      <c r="P38" s="14">
        <f t="shared" si="7"/>
        <v>1080.9701304253358</v>
      </c>
      <c r="Q38" s="14">
        <f t="shared" si="7"/>
        <v>1137.3211481297606</v>
      </c>
      <c r="R38" s="14">
        <f t="shared" si="7"/>
        <v>1190.6822525130697</v>
      </c>
      <c r="S38" s="14">
        <f t="shared" si="7"/>
        <v>1241.2888956367935</v>
      </c>
      <c r="T38" s="14">
        <f t="shared" si="7"/>
        <v>1272.4526329769035</v>
      </c>
      <c r="U38" s="14">
        <f t="shared" si="7"/>
        <v>1383.038749695567</v>
      </c>
    </row>
    <row r="39" spans="2:21" ht="18" x14ac:dyDescent="0.35">
      <c r="B39" s="9"/>
    </row>
    <row r="40" spans="2:21" ht="18" x14ac:dyDescent="0.35">
      <c r="B40" s="37" t="s">
        <v>13</v>
      </c>
      <c r="C40" s="15">
        <f t="shared" ref="C40:U40" si="8">+C30+C31+C32+C33</f>
        <v>243.55787699999999</v>
      </c>
      <c r="D40" s="15">
        <f t="shared" si="8"/>
        <v>286.54692284521855</v>
      </c>
      <c r="E40" s="15">
        <f t="shared" si="8"/>
        <v>313.48291542730647</v>
      </c>
      <c r="F40" s="15">
        <f t="shared" si="8"/>
        <v>317.98808059041193</v>
      </c>
      <c r="G40" s="15">
        <f t="shared" si="8"/>
        <v>312.11083340089522</v>
      </c>
      <c r="H40" s="15">
        <f t="shared" si="8"/>
        <v>584.33957068311042</v>
      </c>
      <c r="I40" s="15">
        <f t="shared" si="8"/>
        <v>595.28715016206866</v>
      </c>
      <c r="J40" s="15">
        <f t="shared" si="8"/>
        <v>737.89601707507552</v>
      </c>
      <c r="K40" s="15">
        <f t="shared" si="8"/>
        <v>774.93414944067854</v>
      </c>
      <c r="L40" s="15">
        <f t="shared" si="8"/>
        <v>874.00364383178442</v>
      </c>
      <c r="M40" s="15">
        <f t="shared" si="8"/>
        <v>955.78691502072888</v>
      </c>
      <c r="N40" s="15">
        <f t="shared" si="8"/>
        <v>963.18802615475215</v>
      </c>
      <c r="O40" s="15">
        <f t="shared" si="8"/>
        <v>1084.1121735328545</v>
      </c>
      <c r="P40" s="15">
        <f t="shared" si="8"/>
        <v>1080.9701304253358</v>
      </c>
      <c r="Q40" s="15">
        <f t="shared" si="8"/>
        <v>1137.3211481297606</v>
      </c>
      <c r="R40" s="15">
        <f t="shared" si="8"/>
        <v>1190.6822525130697</v>
      </c>
      <c r="S40" s="15">
        <f t="shared" si="8"/>
        <v>1241.2888956367935</v>
      </c>
      <c r="T40" s="15">
        <f t="shared" si="8"/>
        <v>1272.4526329769035</v>
      </c>
      <c r="U40" s="15">
        <f t="shared" si="8"/>
        <v>1383.038749695567</v>
      </c>
    </row>
    <row r="41" spans="2:21" ht="18" x14ac:dyDescent="0.35">
      <c r="B41" s="37" t="s">
        <v>14</v>
      </c>
      <c r="C41" s="15">
        <f t="shared" ref="C41:U41" si="9">+C35+C36+C34</f>
        <v>0</v>
      </c>
      <c r="D41" s="15">
        <f t="shared" si="9"/>
        <v>0</v>
      </c>
      <c r="E41" s="15">
        <f t="shared" si="9"/>
        <v>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9"/>
        <v>0</v>
      </c>
      <c r="O41" s="15">
        <f t="shared" si="9"/>
        <v>0</v>
      </c>
      <c r="P41" s="15">
        <f t="shared" si="9"/>
        <v>0</v>
      </c>
      <c r="Q41" s="15">
        <f t="shared" si="9"/>
        <v>0</v>
      </c>
      <c r="R41" s="15">
        <f t="shared" si="9"/>
        <v>0</v>
      </c>
      <c r="S41" s="15">
        <f t="shared" si="9"/>
        <v>0</v>
      </c>
      <c r="T41" s="15">
        <f t="shared" si="9"/>
        <v>0</v>
      </c>
      <c r="U41" s="15">
        <f t="shared" si="9"/>
        <v>0</v>
      </c>
    </row>
    <row r="43" spans="2:21" ht="15.75" outlineLevel="1" x14ac:dyDescent="0.3">
      <c r="B43" s="30" t="s">
        <v>33</v>
      </c>
      <c r="C43" s="31">
        <v>49.244939885453462</v>
      </c>
      <c r="D43" s="31">
        <v>49.950802704185875</v>
      </c>
      <c r="E43" s="31">
        <v>53.407316923497973</v>
      </c>
      <c r="F43" s="31">
        <v>53.137968075542602</v>
      </c>
      <c r="G43" s="31">
        <v>42.708973772956774</v>
      </c>
      <c r="H43" s="31">
        <v>46.64281136954456</v>
      </c>
      <c r="I43" s="31">
        <v>49.316803540080294</v>
      </c>
      <c r="J43" s="31">
        <v>49.735065347512645</v>
      </c>
      <c r="K43" s="31">
        <v>49.786742818925333</v>
      </c>
      <c r="L43" s="31">
        <v>47.22689586951266</v>
      </c>
      <c r="M43" s="31">
        <v>48.931195285863666</v>
      </c>
      <c r="N43" s="31">
        <v>49.245035123913759</v>
      </c>
      <c r="O43" s="31">
        <v>50.822405566699565</v>
      </c>
      <c r="P43" s="31">
        <v>50.786734358587367</v>
      </c>
      <c r="Q43" s="31">
        <v>47.726977813705297</v>
      </c>
      <c r="R43" s="31">
        <v>48.281699971729068</v>
      </c>
      <c r="S43" s="32">
        <v>48.641653703243662</v>
      </c>
      <c r="T43" s="32">
        <v>47.690676081312866</v>
      </c>
      <c r="U43" s="32">
        <v>46.80515296899322</v>
      </c>
    </row>
    <row r="44" spans="2:21" ht="15.75" outlineLevel="1" x14ac:dyDescent="0.3">
      <c r="B44" s="33" t="s">
        <v>34</v>
      </c>
      <c r="C44" s="34">
        <v>2.5300761890473176</v>
      </c>
      <c r="D44" s="34">
        <v>2.5663415741724243</v>
      </c>
      <c r="E44" s="34">
        <v>2.743928232694639</v>
      </c>
      <c r="F44" s="34">
        <v>2.7300897934896291</v>
      </c>
      <c r="G44" s="34">
        <v>2.1942753479433814</v>
      </c>
      <c r="H44" s="34">
        <v>2.3963856329362545</v>
      </c>
      <c r="I44" s="34">
        <v>2.5337683556303654</v>
      </c>
      <c r="J44" s="34">
        <v>2.5552575531445463</v>
      </c>
      <c r="K44" s="34">
        <v>2.557912606440083</v>
      </c>
      <c r="L44" s="34">
        <v>2.4263943666091614</v>
      </c>
      <c r="M44" s="34">
        <v>2.5139568122603668</v>
      </c>
      <c r="N44" s="34">
        <v>2.5300810821502684</v>
      </c>
      <c r="O44" s="34">
        <v>2.6111222491794575</v>
      </c>
      <c r="P44" s="34">
        <v>2.6092895558207254</v>
      </c>
      <c r="Q44" s="34">
        <v>2.4520872687127544</v>
      </c>
      <c r="R44" s="34">
        <v>2.4805874420669611</v>
      </c>
      <c r="S44" s="32">
        <v>2.499080923171459</v>
      </c>
      <c r="T44" s="32">
        <v>2.4502221806659237</v>
      </c>
      <c r="U44" s="32">
        <v>2.4047263196385287</v>
      </c>
    </row>
    <row r="45" spans="2:21" ht="15.75" outlineLevel="1" x14ac:dyDescent="0.3">
      <c r="B45" s="30" t="s">
        <v>35</v>
      </c>
      <c r="C45" s="31">
        <v>40.856423190494311</v>
      </c>
      <c r="D45" s="31">
        <v>41.442047421200002</v>
      </c>
      <c r="E45" s="31">
        <v>44.309769628530617</v>
      </c>
      <c r="F45" s="31">
        <v>44.086302394261793</v>
      </c>
      <c r="G45" s="31">
        <v>35.433811282102589</v>
      </c>
      <c r="H45" s="31">
        <v>38.697548307322187</v>
      </c>
      <c r="I45" s="31">
        <v>40.91604539517725</v>
      </c>
      <c r="J45" s="31">
        <v>41.26305935130403</v>
      </c>
      <c r="K45" s="31">
        <v>41.305933942000301</v>
      </c>
      <c r="L45" s="31">
        <v>39.182138268548904</v>
      </c>
      <c r="M45" s="31">
        <v>40.596122697400197</v>
      </c>
      <c r="N45" s="31">
        <v>40.856502205776835</v>
      </c>
      <c r="O45" s="31">
        <v>42.165179086864278</v>
      </c>
      <c r="P45" s="31">
        <v>42.13558420914206</v>
      </c>
      <c r="Q45" s="31">
        <v>39.597034897306813</v>
      </c>
      <c r="R45" s="31">
        <v>40.05726417759594</v>
      </c>
      <c r="S45" s="32">
        <v>40.355902413686103</v>
      </c>
      <c r="T45" s="32">
        <v>39.566916900521292</v>
      </c>
      <c r="U45" s="32">
        <v>38.888201105721286</v>
      </c>
    </row>
    <row r="46" spans="2:21" ht="15.75" outlineLevel="1" x14ac:dyDescent="0.3">
      <c r="B46" s="33" t="s">
        <v>36</v>
      </c>
      <c r="C46" s="34">
        <v>127.33070226195161</v>
      </c>
      <c r="D46" s="34">
        <v>129.15582396214782</v>
      </c>
      <c r="E46" s="34">
        <v>138.09319669419247</v>
      </c>
      <c r="F46" s="34">
        <v>137.39675198244382</v>
      </c>
      <c r="G46" s="34">
        <v>106.98831735338283</v>
      </c>
      <c r="H46" s="34">
        <v>105.03058537758659</v>
      </c>
      <c r="I46" s="34">
        <v>109.27933340409891</v>
      </c>
      <c r="J46" s="34">
        <v>85.198753860235598</v>
      </c>
      <c r="K46" s="34">
        <v>89.478237591533471</v>
      </c>
      <c r="L46" s="34">
        <v>85.334126601316484</v>
      </c>
      <c r="M46" s="34">
        <v>100.94310218655347</v>
      </c>
      <c r="N46" s="34">
        <v>96.578781157972784</v>
      </c>
      <c r="O46" s="34">
        <v>108.48258989639007</v>
      </c>
      <c r="P46" s="34">
        <v>106.68817861054563</v>
      </c>
      <c r="Q46" s="34">
        <v>102.86920853701852</v>
      </c>
      <c r="R46" s="34">
        <v>100.1749990443098</v>
      </c>
      <c r="S46" s="32">
        <v>95.540407214314371</v>
      </c>
      <c r="T46" s="32">
        <v>94.650843977790203</v>
      </c>
      <c r="U46" s="32">
        <v>92.660491017788232</v>
      </c>
    </row>
    <row r="47" spans="2:21" ht="15.75" outlineLevel="1" x14ac:dyDescent="0.3">
      <c r="B47" s="30" t="s">
        <v>37</v>
      </c>
      <c r="C47" s="31">
        <v>1553.2689405837546</v>
      </c>
      <c r="D47" s="31">
        <v>1575.0492140952042</v>
      </c>
      <c r="E47" s="31">
        <v>1621.8101711970294</v>
      </c>
      <c r="F47" s="31">
        <v>1558.7288592297798</v>
      </c>
      <c r="G47" s="31">
        <v>1145.483814668142</v>
      </c>
      <c r="H47" s="31">
        <v>1069.0674209728006</v>
      </c>
      <c r="I47" s="31">
        <v>922.81709688803176</v>
      </c>
      <c r="J47" s="31">
        <v>836.61068329017496</v>
      </c>
      <c r="K47" s="31">
        <v>854.82977926975707</v>
      </c>
      <c r="L47" s="31">
        <v>912.76563877577416</v>
      </c>
      <c r="M47" s="31">
        <v>1008.316689063947</v>
      </c>
      <c r="N47" s="31">
        <v>960.15928823540946</v>
      </c>
      <c r="O47" s="31">
        <v>1052.5305554346523</v>
      </c>
      <c r="P47" s="31">
        <v>683.42814161856245</v>
      </c>
      <c r="Q47" s="31">
        <v>817.9788484702492</v>
      </c>
      <c r="R47" s="31">
        <v>788.092647492129</v>
      </c>
      <c r="S47" s="32">
        <v>662.24244958545864</v>
      </c>
      <c r="T47" s="32">
        <v>540.46368565669241</v>
      </c>
      <c r="U47" s="32">
        <v>519.61460588571492</v>
      </c>
    </row>
    <row r="48" spans="2:21" ht="15.75" outlineLevel="1" x14ac:dyDescent="0.3">
      <c r="B48" s="33" t="s">
        <v>38</v>
      </c>
      <c r="C48" s="34">
        <v>1360.5230000000001</v>
      </c>
      <c r="D48" s="34">
        <v>895.90000000000032</v>
      </c>
      <c r="E48" s="34">
        <v>980.70672430000002</v>
      </c>
      <c r="F48" s="34">
        <v>1160.0180254000002</v>
      </c>
      <c r="G48" s="34">
        <v>1195.8197920999999</v>
      </c>
      <c r="H48" s="34">
        <v>1194.6084901848856</v>
      </c>
      <c r="I48" s="34">
        <v>1224.7554211576353</v>
      </c>
      <c r="J48" s="34">
        <v>1182.4174092719124</v>
      </c>
      <c r="K48" s="34">
        <v>822.00465380252865</v>
      </c>
      <c r="L48" s="34">
        <v>44.499266442927592</v>
      </c>
      <c r="M48" s="34">
        <v>47.401210281902422</v>
      </c>
      <c r="N48" s="34">
        <v>550.63699936706939</v>
      </c>
      <c r="O48" s="34">
        <v>587.48422078837575</v>
      </c>
      <c r="P48" s="34">
        <v>403.19914244517031</v>
      </c>
      <c r="Q48" s="34">
        <v>8.6173397572706563</v>
      </c>
      <c r="R48" s="34">
        <v>9.3075017854130238</v>
      </c>
      <c r="S48" s="32">
        <v>0</v>
      </c>
      <c r="T48" s="32">
        <v>0</v>
      </c>
      <c r="U48" s="32">
        <v>0</v>
      </c>
    </row>
    <row r="49" spans="2:21" ht="15.75" outlineLevel="1" x14ac:dyDescent="0.3">
      <c r="B49" s="30" t="s">
        <v>39</v>
      </c>
      <c r="C49" s="31">
        <v>26.210079999999994</v>
      </c>
      <c r="D49" s="31">
        <v>21.411999999999971</v>
      </c>
      <c r="E49" s="31">
        <v>22.893675537872927</v>
      </c>
      <c r="F49" s="31">
        <v>22.778215981265298</v>
      </c>
      <c r="G49" s="31">
        <v>18.307704719826564</v>
      </c>
      <c r="H49" s="31">
        <v>19.993990546241903</v>
      </c>
      <c r="I49" s="31">
        <v>14.344822807790948</v>
      </c>
      <c r="J49" s="31">
        <v>15.184837602674225</v>
      </c>
      <c r="K49" s="31">
        <v>15.316696054556292</v>
      </c>
      <c r="L49" s="31">
        <v>14.972920996673249</v>
      </c>
      <c r="M49" s="31">
        <v>16.798089589152699</v>
      </c>
      <c r="N49" s="31">
        <v>17.776905827768651</v>
      </c>
      <c r="O49" s="31">
        <v>17.359783934505074</v>
      </c>
      <c r="P49" s="31">
        <v>16.573097446940668</v>
      </c>
      <c r="Q49" s="31">
        <v>15.252855046020684</v>
      </c>
      <c r="R49" s="31">
        <v>15.536242451688983</v>
      </c>
      <c r="S49" s="32">
        <v>16.800381858960517</v>
      </c>
      <c r="T49" s="32">
        <v>16.738390154795976</v>
      </c>
      <c r="U49" s="32">
        <v>12.545665821230896</v>
      </c>
    </row>
    <row r="50" spans="2:21" ht="15.75" outlineLevel="1" x14ac:dyDescent="0.3">
      <c r="B50" s="33" t="s">
        <v>40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856.58400028999995</v>
      </c>
      <c r="Q50" s="34">
        <v>923.54346096999984</v>
      </c>
      <c r="R50" s="34">
        <v>906.08618156321495</v>
      </c>
      <c r="S50" s="32">
        <v>1009.65911845094</v>
      </c>
      <c r="T50" s="32">
        <v>1049.42926644</v>
      </c>
      <c r="U50" s="32">
        <v>1112.3985482600001</v>
      </c>
    </row>
    <row r="51" spans="2:21" ht="15.75" outlineLevel="1" x14ac:dyDescent="0.3">
      <c r="B51" s="30" t="s">
        <v>55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1.1380806198736781</v>
      </c>
      <c r="Q51" s="31">
        <v>2.8687219897481375</v>
      </c>
      <c r="R51" s="31">
        <v>4.9842031971847662</v>
      </c>
      <c r="S51" s="32">
        <v>8.8868314862330422</v>
      </c>
      <c r="T51" s="32">
        <v>19.759034011928087</v>
      </c>
      <c r="U51" s="32">
        <v>28.250905694931859</v>
      </c>
    </row>
    <row r="52" spans="2:21" ht="15.75" outlineLevel="1" x14ac:dyDescent="0.3">
      <c r="B52" s="33" t="s">
        <v>52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1.0142999999999999E-3</v>
      </c>
      <c r="O52" s="34">
        <v>1.0663031896523076</v>
      </c>
      <c r="P52" s="34">
        <v>8.2402600000000028</v>
      </c>
      <c r="Q52" s="34">
        <v>15.381829999999997</v>
      </c>
      <c r="R52" s="34">
        <v>27.421979999999998</v>
      </c>
      <c r="S52" s="32">
        <v>42.530623435342214</v>
      </c>
      <c r="T52" s="32">
        <v>72.611613413490389</v>
      </c>
      <c r="U52" s="32">
        <v>119.71251479719314</v>
      </c>
    </row>
    <row r="53" spans="2:21" ht="15.75" outlineLevel="1" x14ac:dyDescent="0.3">
      <c r="B53" s="30" t="s">
        <v>59</v>
      </c>
      <c r="C53" s="31">
        <v>2.0586E-2</v>
      </c>
      <c r="D53" s="31">
        <v>2.0586E-2</v>
      </c>
      <c r="E53" s="31">
        <v>2.0586E-2</v>
      </c>
      <c r="F53" s="31">
        <v>9.5046000000000005E-2</v>
      </c>
      <c r="G53" s="31">
        <v>9.5046000000000005E-2</v>
      </c>
      <c r="H53" s="31">
        <v>0.14760600000000001</v>
      </c>
      <c r="I53" s="31">
        <v>0.14760600000000001</v>
      </c>
      <c r="J53" s="31">
        <v>0.14760600000000001</v>
      </c>
      <c r="K53" s="31">
        <v>0.22644600000000001</v>
      </c>
      <c r="L53" s="31">
        <v>0.80460599999999993</v>
      </c>
      <c r="M53" s="31">
        <v>0.88344599999999995</v>
      </c>
      <c r="N53" s="31">
        <v>1.2469860000000001</v>
      </c>
      <c r="O53" s="31">
        <v>1.5842460000000003</v>
      </c>
      <c r="P53" s="31">
        <v>2.771226</v>
      </c>
      <c r="Q53" s="31">
        <v>4.0282859999999996</v>
      </c>
      <c r="R53" s="31">
        <v>5.2371660000000002</v>
      </c>
      <c r="S53" s="32">
        <v>5.7671460000000003</v>
      </c>
      <c r="T53" s="32">
        <v>6.3409260000000005</v>
      </c>
      <c r="U53" s="32">
        <v>6.6913260000000001</v>
      </c>
    </row>
    <row r="54" spans="2:21" ht="15.75" outlineLevel="1" x14ac:dyDescent="0.3">
      <c r="B54" s="33" t="s">
        <v>41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1.1319671999999998</v>
      </c>
      <c r="O54" s="34">
        <v>6.3055356000000007</v>
      </c>
      <c r="P54" s="34">
        <v>7.5491052000000005</v>
      </c>
      <c r="Q54" s="34">
        <v>9.7811532000000003</v>
      </c>
      <c r="R54" s="34">
        <v>13.711152</v>
      </c>
      <c r="S54" s="32">
        <v>15.704052000000001</v>
      </c>
      <c r="T54" s="32">
        <v>15.704052000000001</v>
      </c>
      <c r="U54" s="32">
        <v>15.704052000000001</v>
      </c>
    </row>
    <row r="55" spans="2:21" ht="15.75" outlineLevel="1" x14ac:dyDescent="0.3">
      <c r="B55" s="30" t="s">
        <v>60</v>
      </c>
      <c r="C55" s="31">
        <v>9.1761400153502723</v>
      </c>
      <c r="D55" s="31">
        <v>11.300345686970266</v>
      </c>
      <c r="E55" s="31">
        <v>11.294981882544068</v>
      </c>
      <c r="F55" s="31">
        <v>9.4089322189770606</v>
      </c>
      <c r="G55" s="31">
        <v>8.9132053949192152</v>
      </c>
      <c r="H55" s="31">
        <v>9.9692565608938981</v>
      </c>
      <c r="I55" s="31">
        <v>11.033994925968063</v>
      </c>
      <c r="J55" s="31">
        <v>11.577563175671653</v>
      </c>
      <c r="K55" s="31">
        <v>12.03395028138752</v>
      </c>
      <c r="L55" s="31">
        <v>13.112028598103779</v>
      </c>
      <c r="M55" s="31">
        <v>14.171913261189976</v>
      </c>
      <c r="N55" s="31">
        <v>13.106881200772587</v>
      </c>
      <c r="O55" s="31">
        <v>11.696401586128674</v>
      </c>
      <c r="P55" s="31">
        <v>12.738231714431599</v>
      </c>
      <c r="Q55" s="31">
        <v>12.652148770547909</v>
      </c>
      <c r="R55" s="31">
        <v>12.741778819208262</v>
      </c>
      <c r="S55" s="32">
        <v>13.242932693651911</v>
      </c>
      <c r="T55" s="32">
        <v>13.989954444576036</v>
      </c>
      <c r="U55" s="32">
        <v>14.92049863914287</v>
      </c>
    </row>
    <row r="56" spans="2:21" outlineLevel="1" x14ac:dyDescent="0.2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1" ht="18" x14ac:dyDescent="0.35">
      <c r="B57" s="7" t="s">
        <v>47</v>
      </c>
      <c r="C57" s="14">
        <f>SUM(C43:C55)</f>
        <v>3169.1608881260518</v>
      </c>
      <c r="D57" s="14">
        <f t="shared" ref="D57:T57" si="10">SUM(D43:D55)</f>
        <v>2726.7971614438807</v>
      </c>
      <c r="E57" s="14">
        <f t="shared" si="10"/>
        <v>2875.2803503963623</v>
      </c>
      <c r="F57" s="14">
        <f t="shared" si="10"/>
        <v>2988.3801910757602</v>
      </c>
      <c r="G57" s="14">
        <f t="shared" si="10"/>
        <v>2555.9449406392732</v>
      </c>
      <c r="H57" s="14">
        <f t="shared" si="10"/>
        <v>2486.5540949522119</v>
      </c>
      <c r="I57" s="14">
        <f t="shared" si="10"/>
        <v>2375.1448924744132</v>
      </c>
      <c r="J57" s="14">
        <f t="shared" si="10"/>
        <v>2224.6902354526301</v>
      </c>
      <c r="K57" s="14">
        <f t="shared" si="10"/>
        <v>1887.5403523671284</v>
      </c>
      <c r="L57" s="14">
        <f t="shared" si="10"/>
        <v>1160.3240159194659</v>
      </c>
      <c r="M57" s="14">
        <f t="shared" si="10"/>
        <v>1280.5557251782698</v>
      </c>
      <c r="N57" s="14">
        <f t="shared" si="10"/>
        <v>1733.2704417008335</v>
      </c>
      <c r="O57" s="14">
        <f t="shared" si="10"/>
        <v>1882.1083433324472</v>
      </c>
      <c r="P57" s="14">
        <f t="shared" si="10"/>
        <v>2194.4410720690744</v>
      </c>
      <c r="Q57" s="14">
        <f t="shared" si="10"/>
        <v>2002.7499527205798</v>
      </c>
      <c r="R57" s="14">
        <f t="shared" si="10"/>
        <v>1974.1134039445408</v>
      </c>
      <c r="S57" s="14">
        <f>SUM(S43:S55)</f>
        <v>1961.8705797650018</v>
      </c>
      <c r="T57" s="14">
        <f t="shared" si="10"/>
        <v>1919.3955812617735</v>
      </c>
      <c r="U57" s="14">
        <f>SUM(U43:U55)</f>
        <v>2010.5966885103546</v>
      </c>
    </row>
    <row r="59" spans="2:21" ht="18" x14ac:dyDescent="0.35">
      <c r="B59" s="27" t="s">
        <v>57</v>
      </c>
    </row>
    <row r="60" spans="2:21" ht="18" x14ac:dyDescent="0.3">
      <c r="B60" s="3"/>
      <c r="C60" s="1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"/>
    </row>
    <row r="61" spans="2:21" ht="15.75" outlineLevel="1" x14ac:dyDescent="0.3">
      <c r="B61" s="30" t="s">
        <v>0</v>
      </c>
      <c r="C61" s="31">
        <f t="shared" ref="C61:T61" si="11">+C8+C30</f>
        <v>2218.8679893999997</v>
      </c>
      <c r="D61" s="31">
        <f t="shared" si="11"/>
        <v>2737.0102960000004</v>
      </c>
      <c r="E61" s="31">
        <f t="shared" si="11"/>
        <v>2700.9773349837587</v>
      </c>
      <c r="F61" s="31">
        <f t="shared" si="11"/>
        <v>2435.9142185872061</v>
      </c>
      <c r="G61" s="31">
        <f t="shared" si="11"/>
        <v>1748.4382051414573</v>
      </c>
      <c r="H61" s="31">
        <f t="shared" si="11"/>
        <v>2241.1614329224844</v>
      </c>
      <c r="I61" s="31">
        <f t="shared" si="11"/>
        <v>2590.9629430599798</v>
      </c>
      <c r="J61" s="31">
        <f t="shared" si="11"/>
        <v>2585.837882717205</v>
      </c>
      <c r="K61" s="31">
        <f t="shared" si="11"/>
        <v>2563.0083265891694</v>
      </c>
      <c r="L61" s="31">
        <f t="shared" si="11"/>
        <v>2625.5442707815928</v>
      </c>
      <c r="M61" s="31">
        <f t="shared" si="11"/>
        <v>2534.7617806686017</v>
      </c>
      <c r="N61" s="31">
        <f t="shared" si="11"/>
        <v>2329.7540351167759</v>
      </c>
      <c r="O61" s="31">
        <f t="shared" si="11"/>
        <v>2404.9348210835337</v>
      </c>
      <c r="P61" s="31">
        <f t="shared" si="11"/>
        <v>2428.9553851516653</v>
      </c>
      <c r="Q61" s="31">
        <f t="shared" si="11"/>
        <v>2559.6353532348685</v>
      </c>
      <c r="R61" s="31">
        <f t="shared" si="11"/>
        <v>2420.1361354309629</v>
      </c>
      <c r="S61" s="32">
        <f t="shared" si="11"/>
        <v>2464.6905751705667</v>
      </c>
      <c r="T61" s="32">
        <f t="shared" si="11"/>
        <v>2605.5993383013429</v>
      </c>
      <c r="U61" s="32">
        <f>+U8+U30</f>
        <v>2566.7915872005246</v>
      </c>
    </row>
    <row r="62" spans="2:21" ht="15.75" outlineLevel="1" x14ac:dyDescent="0.3">
      <c r="B62" s="33" t="s">
        <v>1</v>
      </c>
      <c r="C62" s="34">
        <f t="shared" ref="C62:T62" si="12">+C9+C31</f>
        <v>3689.36121</v>
      </c>
      <c r="D62" s="34">
        <f t="shared" si="12"/>
        <v>1948.7325969999999</v>
      </c>
      <c r="E62" s="34">
        <f t="shared" si="12"/>
        <v>866.13819919640912</v>
      </c>
      <c r="F62" s="34">
        <f t="shared" si="12"/>
        <v>1204.6321288970539</v>
      </c>
      <c r="G62" s="34">
        <f t="shared" si="12"/>
        <v>18.047529508027289</v>
      </c>
      <c r="H62" s="34">
        <f t="shared" si="12"/>
        <v>59.854464854312539</v>
      </c>
      <c r="I62" s="34">
        <f t="shared" si="12"/>
        <v>111.0579826150573</v>
      </c>
      <c r="J62" s="34">
        <f t="shared" si="12"/>
        <v>392.95506969087018</v>
      </c>
      <c r="K62" s="34">
        <f t="shared" si="12"/>
        <v>384.2887310535761</v>
      </c>
      <c r="L62" s="34">
        <f t="shared" si="12"/>
        <v>517.45945937029103</v>
      </c>
      <c r="M62" s="34">
        <f t="shared" si="12"/>
        <v>1285.3442395405154</v>
      </c>
      <c r="N62" s="34">
        <f t="shared" si="12"/>
        <v>1500.6079328312503</v>
      </c>
      <c r="O62" s="34">
        <f t="shared" si="12"/>
        <v>1429.1079814042826</v>
      </c>
      <c r="P62" s="34">
        <f t="shared" si="12"/>
        <v>1364.073586151522</v>
      </c>
      <c r="Q62" s="34">
        <f t="shared" si="12"/>
        <v>1475.9303361142001</v>
      </c>
      <c r="R62" s="34">
        <f t="shared" si="12"/>
        <v>1596.1318393058191</v>
      </c>
      <c r="S62" s="32">
        <f t="shared" si="12"/>
        <v>1432.1659178381242</v>
      </c>
      <c r="T62" s="32">
        <f t="shared" si="12"/>
        <v>34.820811698282633</v>
      </c>
      <c r="U62" s="32">
        <f t="shared" ref="U62" si="13">+U9+U31</f>
        <v>46.514786129441418</v>
      </c>
    </row>
    <row r="63" spans="2:21" ht="15.75" outlineLevel="1" x14ac:dyDescent="0.3">
      <c r="B63" s="30" t="s">
        <v>2</v>
      </c>
      <c r="C63" s="31">
        <f t="shared" ref="C63:T63" si="14">+C10+C32</f>
        <v>2325.128241599999</v>
      </c>
      <c r="D63" s="31">
        <f t="shared" si="14"/>
        <v>4022.782349045222</v>
      </c>
      <c r="E63" s="31">
        <f t="shared" si="14"/>
        <v>4866.5753205187211</v>
      </c>
      <c r="F63" s="31">
        <f t="shared" si="14"/>
        <v>4816.2908221152957</v>
      </c>
      <c r="G63" s="31">
        <f t="shared" si="14"/>
        <v>3549.8291809774519</v>
      </c>
      <c r="H63" s="31">
        <f t="shared" si="14"/>
        <v>4098.7462480602298</v>
      </c>
      <c r="I63" s="31">
        <f t="shared" si="14"/>
        <v>4306.4745713992361</v>
      </c>
      <c r="J63" s="31">
        <f t="shared" si="14"/>
        <v>4701.1133919038375</v>
      </c>
      <c r="K63" s="31">
        <f t="shared" si="14"/>
        <v>4742.7283515673416</v>
      </c>
      <c r="L63" s="31">
        <f t="shared" si="14"/>
        <v>4841.7918071064314</v>
      </c>
      <c r="M63" s="31">
        <f t="shared" si="14"/>
        <v>5044.4952670442217</v>
      </c>
      <c r="N63" s="31">
        <f t="shared" si="14"/>
        <v>5018.0766555373075</v>
      </c>
      <c r="O63" s="31">
        <f t="shared" si="14"/>
        <v>5870.5651747243073</v>
      </c>
      <c r="P63" s="31">
        <f t="shared" si="14"/>
        <v>6536.9429021924561</v>
      </c>
      <c r="Q63" s="31">
        <f t="shared" si="14"/>
        <v>6983.6159824185352</v>
      </c>
      <c r="R63" s="31">
        <f t="shared" si="14"/>
        <v>7529.5883340214896</v>
      </c>
      <c r="S63" s="32">
        <f t="shared" si="14"/>
        <v>7196.2979113629744</v>
      </c>
      <c r="T63" s="32">
        <f t="shared" si="14"/>
        <v>6574.6947157666209</v>
      </c>
      <c r="U63" s="32">
        <f t="shared" ref="U63" si="15">+U10+U32</f>
        <v>7208.4287215075938</v>
      </c>
    </row>
    <row r="64" spans="2:21" ht="15.75" outlineLevel="1" x14ac:dyDescent="0.3">
      <c r="B64" s="33" t="s">
        <v>3</v>
      </c>
      <c r="C64" s="34">
        <f t="shared" ref="C64:T64" si="16">+C11+C33</f>
        <v>777.69192399999997</v>
      </c>
      <c r="D64" s="34">
        <f t="shared" si="16"/>
        <v>633.26132899999993</v>
      </c>
      <c r="E64" s="34">
        <f t="shared" si="16"/>
        <v>1645.3322654175188</v>
      </c>
      <c r="F64" s="34">
        <f t="shared" si="16"/>
        <v>1460.483193583402</v>
      </c>
      <c r="G64" s="34">
        <f t="shared" si="16"/>
        <v>2478.6766201258497</v>
      </c>
      <c r="H64" s="34">
        <f t="shared" si="16"/>
        <v>2470.4337420193538</v>
      </c>
      <c r="I64" s="34">
        <f t="shared" si="16"/>
        <v>2905.2376644487504</v>
      </c>
      <c r="J64" s="34">
        <f t="shared" si="16"/>
        <v>2893.3533784129131</v>
      </c>
      <c r="K64" s="34">
        <f t="shared" si="16"/>
        <v>3590.1970831881745</v>
      </c>
      <c r="L64" s="34">
        <f t="shared" si="16"/>
        <v>3076.4425978430099</v>
      </c>
      <c r="M64" s="34">
        <f t="shared" si="16"/>
        <v>3137.653388564232</v>
      </c>
      <c r="N64" s="34">
        <f t="shared" si="16"/>
        <v>3562.4698039013315</v>
      </c>
      <c r="O64" s="34">
        <f t="shared" si="16"/>
        <v>3369.8516644647616</v>
      </c>
      <c r="P64" s="34">
        <f t="shared" si="16"/>
        <v>3008.9355720544645</v>
      </c>
      <c r="Q64" s="34">
        <f t="shared" si="16"/>
        <v>2634.5597301694702</v>
      </c>
      <c r="R64" s="34">
        <f t="shared" si="16"/>
        <v>3172.0554637052182</v>
      </c>
      <c r="S64" s="32">
        <f t="shared" si="16"/>
        <v>3775.5354919123674</v>
      </c>
      <c r="T64" s="32">
        <f t="shared" si="16"/>
        <v>5273.678987426827</v>
      </c>
      <c r="U64" s="32">
        <f t="shared" ref="U64" si="17">+U11+U33</f>
        <v>5465.8975052483829</v>
      </c>
    </row>
    <row r="65" spans="2:21" ht="15.75" outlineLevel="1" x14ac:dyDescent="0.3">
      <c r="B65" s="30" t="s">
        <v>4</v>
      </c>
      <c r="C65" s="31">
        <f t="shared" ref="C65:T65" si="18">+C12+C34</f>
        <v>933.64892200000008</v>
      </c>
      <c r="D65" s="31">
        <f t="shared" si="18"/>
        <v>738.12446779999993</v>
      </c>
      <c r="E65" s="31">
        <f t="shared" si="18"/>
        <v>972.82249827329804</v>
      </c>
      <c r="F65" s="31">
        <f t="shared" si="18"/>
        <v>1373.6911270612557</v>
      </c>
      <c r="G65" s="31">
        <f t="shared" si="18"/>
        <v>1581.5811077673529</v>
      </c>
      <c r="H65" s="31">
        <f t="shared" si="18"/>
        <v>1896.4110378946227</v>
      </c>
      <c r="I65" s="31">
        <f t="shared" si="18"/>
        <v>1764.2749920454623</v>
      </c>
      <c r="J65" s="31">
        <f t="shared" si="18"/>
        <v>1680.1119839203759</v>
      </c>
      <c r="K65" s="31">
        <f t="shared" si="18"/>
        <v>1382.4645581055886</v>
      </c>
      <c r="L65" s="31">
        <f t="shared" si="18"/>
        <v>1453.1367427512268</v>
      </c>
      <c r="M65" s="31">
        <f t="shared" si="18"/>
        <v>1416.0844393037107</v>
      </c>
      <c r="N65" s="31">
        <f t="shared" si="18"/>
        <v>1513.377581115056</v>
      </c>
      <c r="O65" s="31">
        <f t="shared" si="18"/>
        <v>1782.8908885115025</v>
      </c>
      <c r="P65" s="31">
        <f t="shared" si="18"/>
        <v>1871.7793182964192</v>
      </c>
      <c r="Q65" s="31">
        <f t="shared" si="18"/>
        <v>1266.8623575157803</v>
      </c>
      <c r="R65" s="31">
        <f t="shared" si="18"/>
        <v>939.9782284846558</v>
      </c>
      <c r="S65" s="32">
        <f t="shared" si="18"/>
        <v>1513.038889152403</v>
      </c>
      <c r="T65" s="32">
        <f t="shared" si="18"/>
        <v>2190.0842062554557</v>
      </c>
      <c r="U65" s="32">
        <f t="shared" ref="U65" si="19">+U12+U34</f>
        <v>1772.8247553814406</v>
      </c>
    </row>
    <row r="66" spans="2:21" ht="15.75" outlineLevel="1" x14ac:dyDescent="0.3">
      <c r="B66" s="33" t="s">
        <v>5</v>
      </c>
      <c r="C66" s="34">
        <f t="shared" ref="C66:T66" si="20">+C16+C35</f>
        <v>0</v>
      </c>
      <c r="D66" s="34">
        <f t="shared" si="20"/>
        <v>0</v>
      </c>
      <c r="E66" s="34">
        <f t="shared" si="20"/>
        <v>0</v>
      </c>
      <c r="F66" s="34">
        <f t="shared" si="20"/>
        <v>0</v>
      </c>
      <c r="G66" s="34">
        <f t="shared" si="20"/>
        <v>0</v>
      </c>
      <c r="H66" s="34">
        <f t="shared" si="20"/>
        <v>0</v>
      </c>
      <c r="I66" s="34">
        <f t="shared" si="20"/>
        <v>0</v>
      </c>
      <c r="J66" s="34">
        <f t="shared" si="20"/>
        <v>0</v>
      </c>
      <c r="K66" s="34">
        <f t="shared" si="20"/>
        <v>0</v>
      </c>
      <c r="L66" s="34">
        <f t="shared" si="20"/>
        <v>0</v>
      </c>
      <c r="M66" s="34">
        <f t="shared" si="20"/>
        <v>0</v>
      </c>
      <c r="N66" s="34">
        <f t="shared" si="20"/>
        <v>13.992586525405198</v>
      </c>
      <c r="O66" s="34">
        <f t="shared" si="20"/>
        <v>95.817791584869212</v>
      </c>
      <c r="P66" s="34">
        <f t="shared" si="20"/>
        <v>243.04753496939131</v>
      </c>
      <c r="Q66" s="34">
        <f t="shared" si="20"/>
        <v>243.19845619063273</v>
      </c>
      <c r="R66" s="34">
        <f t="shared" si="20"/>
        <v>290.04122423856103</v>
      </c>
      <c r="S66" s="32">
        <f t="shared" si="20"/>
        <v>322.81002551366566</v>
      </c>
      <c r="T66" s="32">
        <f t="shared" si="20"/>
        <v>390.40429307037715</v>
      </c>
      <c r="U66" s="32">
        <f t="shared" ref="U66" si="21">+U16+U35</f>
        <v>497.48038137608307</v>
      </c>
    </row>
    <row r="67" spans="2:21" ht="15.75" outlineLevel="1" x14ac:dyDescent="0.3">
      <c r="B67" s="30" t="s">
        <v>6</v>
      </c>
      <c r="C67" s="31">
        <f t="shared" ref="C67:T67" si="22">+C17+C36</f>
        <v>0</v>
      </c>
      <c r="D67" s="31">
        <f t="shared" si="22"/>
        <v>0</v>
      </c>
      <c r="E67" s="31">
        <f t="shared" si="22"/>
        <v>0</v>
      </c>
      <c r="F67" s="31">
        <f t="shared" si="22"/>
        <v>0</v>
      </c>
      <c r="G67" s="31">
        <f t="shared" si="22"/>
        <v>0</v>
      </c>
      <c r="H67" s="31">
        <f t="shared" si="22"/>
        <v>0</v>
      </c>
      <c r="I67" s="31">
        <f t="shared" si="22"/>
        <v>0</v>
      </c>
      <c r="J67" s="31">
        <f t="shared" si="22"/>
        <v>0</v>
      </c>
      <c r="K67" s="31">
        <f t="shared" si="22"/>
        <v>0</v>
      </c>
      <c r="L67" s="31">
        <f t="shared" si="22"/>
        <v>0</v>
      </c>
      <c r="M67" s="31">
        <f t="shared" si="22"/>
        <v>0</v>
      </c>
      <c r="N67" s="31">
        <f t="shared" si="22"/>
        <v>0</v>
      </c>
      <c r="O67" s="31">
        <f t="shared" si="22"/>
        <v>0</v>
      </c>
      <c r="P67" s="31">
        <f t="shared" si="22"/>
        <v>0</v>
      </c>
      <c r="Q67" s="31">
        <f t="shared" si="22"/>
        <v>0</v>
      </c>
      <c r="R67" s="31">
        <f t="shared" si="22"/>
        <v>0</v>
      </c>
      <c r="S67" s="32">
        <f t="shared" si="22"/>
        <v>23.67024636906995</v>
      </c>
      <c r="T67" s="32">
        <f t="shared" si="22"/>
        <v>47.693232409908447</v>
      </c>
      <c r="U67" s="32">
        <f t="shared" ref="U67" si="23">+U17+U36</f>
        <v>82.481589760082429</v>
      </c>
    </row>
    <row r="68" spans="2:21" ht="18" outlineLevel="1" x14ac:dyDescent="0.35">
      <c r="B68" s="6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2:21" ht="18" x14ac:dyDescent="0.35">
      <c r="B69" s="7" t="s">
        <v>17</v>
      </c>
      <c r="C69" s="8">
        <f>SUM(C61:C67)</f>
        <v>9944.6982869999993</v>
      </c>
      <c r="D69" s="8">
        <f t="shared" ref="D69:U69" si="24">SUM(D61:D67)</f>
        <v>10079.911038845225</v>
      </c>
      <c r="E69" s="8">
        <f t="shared" si="24"/>
        <v>11051.845618389705</v>
      </c>
      <c r="F69" s="8">
        <f t="shared" si="24"/>
        <v>11291.011490244215</v>
      </c>
      <c r="G69" s="8">
        <f t="shared" si="24"/>
        <v>9376.5726435201395</v>
      </c>
      <c r="H69" s="8">
        <f t="shared" si="24"/>
        <v>10766.606925751003</v>
      </c>
      <c r="I69" s="8">
        <f t="shared" si="24"/>
        <v>11678.008153568486</v>
      </c>
      <c r="J69" s="8">
        <f t="shared" si="24"/>
        <v>12253.371706645203</v>
      </c>
      <c r="K69" s="8">
        <f t="shared" si="24"/>
        <v>12662.68705050385</v>
      </c>
      <c r="L69" s="8">
        <f t="shared" si="24"/>
        <v>12514.374877852551</v>
      </c>
      <c r="M69" s="8">
        <f t="shared" si="24"/>
        <v>13418.339115121282</v>
      </c>
      <c r="N69" s="8">
        <f t="shared" si="24"/>
        <v>13938.278595027125</v>
      </c>
      <c r="O69" s="8">
        <f t="shared" si="24"/>
        <v>14953.168321773255</v>
      </c>
      <c r="P69" s="8">
        <f t="shared" si="24"/>
        <v>15453.73429881592</v>
      </c>
      <c r="Q69" s="8">
        <f t="shared" si="24"/>
        <v>15163.802215643487</v>
      </c>
      <c r="R69" s="8">
        <f t="shared" si="24"/>
        <v>15947.931225186705</v>
      </c>
      <c r="S69" s="8">
        <f t="shared" si="24"/>
        <v>16728.209057319174</v>
      </c>
      <c r="T69" s="8">
        <f t="shared" si="24"/>
        <v>17116.975584928812</v>
      </c>
      <c r="U69" s="8">
        <f t="shared" si="24"/>
        <v>17640.419326603551</v>
      </c>
    </row>
    <row r="71" spans="2:21" ht="18" x14ac:dyDescent="0.35">
      <c r="B71" s="27" t="s">
        <v>62</v>
      </c>
      <c r="C71" s="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"/>
    </row>
    <row r="72" spans="2:21" x14ac:dyDescent="0.25"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</row>
    <row r="73" spans="2:21" ht="15.75" outlineLevel="1" x14ac:dyDescent="0.3">
      <c r="B73" s="30" t="s">
        <v>0</v>
      </c>
      <c r="C73" s="31">
        <f t="shared" ref="C73:T73" si="25">+C8+C30+C48</f>
        <v>3579.3909893999999</v>
      </c>
      <c r="D73" s="31">
        <f t="shared" si="25"/>
        <v>3632.9102960000009</v>
      </c>
      <c r="E73" s="31">
        <f t="shared" si="25"/>
        <v>3681.6840592837589</v>
      </c>
      <c r="F73" s="31">
        <f t="shared" si="25"/>
        <v>3595.9322439872062</v>
      </c>
      <c r="G73" s="31">
        <f t="shared" si="25"/>
        <v>2944.2579972414569</v>
      </c>
      <c r="H73" s="31">
        <f t="shared" si="25"/>
        <v>3435.7699231073702</v>
      </c>
      <c r="I73" s="31">
        <f t="shared" si="25"/>
        <v>3815.7183642176151</v>
      </c>
      <c r="J73" s="31">
        <f t="shared" si="25"/>
        <v>3768.2552919891177</v>
      </c>
      <c r="K73" s="31">
        <f t="shared" si="25"/>
        <v>3385.012980391698</v>
      </c>
      <c r="L73" s="31">
        <f t="shared" si="25"/>
        <v>2670.0435372245202</v>
      </c>
      <c r="M73" s="31">
        <f t="shared" si="25"/>
        <v>2582.1629909505041</v>
      </c>
      <c r="N73" s="31">
        <f t="shared" si="25"/>
        <v>2880.391034483845</v>
      </c>
      <c r="O73" s="31">
        <f t="shared" si="25"/>
        <v>2992.4190418719095</v>
      </c>
      <c r="P73" s="31">
        <f t="shared" si="25"/>
        <v>2832.1545275968356</v>
      </c>
      <c r="Q73" s="31">
        <f t="shared" si="25"/>
        <v>2568.2526929921391</v>
      </c>
      <c r="R73" s="31">
        <f t="shared" si="25"/>
        <v>2429.4436372163759</v>
      </c>
      <c r="S73" s="32">
        <f t="shared" si="25"/>
        <v>2464.6905751705667</v>
      </c>
      <c r="T73" s="32">
        <f t="shared" si="25"/>
        <v>2605.5993383013429</v>
      </c>
      <c r="U73" s="32">
        <f t="shared" ref="U73" si="26">+U8+U30+U48</f>
        <v>2566.7915872005246</v>
      </c>
    </row>
    <row r="74" spans="2:21" ht="15.75" outlineLevel="1" x14ac:dyDescent="0.3">
      <c r="B74" s="33" t="s">
        <v>1</v>
      </c>
      <c r="C74" s="34">
        <f t="shared" ref="C74:T74" si="27">+C9+C31</f>
        <v>3689.36121</v>
      </c>
      <c r="D74" s="34">
        <f t="shared" si="27"/>
        <v>1948.7325969999999</v>
      </c>
      <c r="E74" s="34">
        <f t="shared" si="27"/>
        <v>866.13819919640912</v>
      </c>
      <c r="F74" s="34">
        <f t="shared" si="27"/>
        <v>1204.6321288970539</v>
      </c>
      <c r="G74" s="34">
        <f t="shared" si="27"/>
        <v>18.047529508027289</v>
      </c>
      <c r="H74" s="34">
        <f t="shared" si="27"/>
        <v>59.854464854312539</v>
      </c>
      <c r="I74" s="34">
        <f t="shared" si="27"/>
        <v>111.0579826150573</v>
      </c>
      <c r="J74" s="34">
        <f t="shared" si="27"/>
        <v>392.95506969087018</v>
      </c>
      <c r="K74" s="34">
        <f t="shared" si="27"/>
        <v>384.2887310535761</v>
      </c>
      <c r="L74" s="34">
        <f t="shared" si="27"/>
        <v>517.45945937029103</v>
      </c>
      <c r="M74" s="34">
        <f t="shared" si="27"/>
        <v>1285.3442395405154</v>
      </c>
      <c r="N74" s="34">
        <f t="shared" si="27"/>
        <v>1500.6079328312503</v>
      </c>
      <c r="O74" s="34">
        <f t="shared" si="27"/>
        <v>1429.1079814042826</v>
      </c>
      <c r="P74" s="34">
        <f t="shared" si="27"/>
        <v>1364.073586151522</v>
      </c>
      <c r="Q74" s="34">
        <f t="shared" si="27"/>
        <v>1475.9303361142001</v>
      </c>
      <c r="R74" s="34">
        <f t="shared" si="27"/>
        <v>1596.1318393058191</v>
      </c>
      <c r="S74" s="32">
        <f t="shared" si="27"/>
        <v>1432.1659178381242</v>
      </c>
      <c r="T74" s="32">
        <f t="shared" si="27"/>
        <v>34.820811698282633</v>
      </c>
      <c r="U74" s="32">
        <f t="shared" ref="U74" si="28">+U9+U31</f>
        <v>46.514786129441418</v>
      </c>
    </row>
    <row r="75" spans="2:21" ht="15.75" outlineLevel="1" x14ac:dyDescent="0.3">
      <c r="B75" s="30" t="s">
        <v>2</v>
      </c>
      <c r="C75" s="31">
        <f t="shared" ref="C75:T75" si="29">+C10+C32+C49+C50+C54</f>
        <v>2351.3383215999988</v>
      </c>
      <c r="D75" s="31">
        <f t="shared" si="29"/>
        <v>4044.1943490452218</v>
      </c>
      <c r="E75" s="31">
        <f t="shared" si="29"/>
        <v>4889.4689960565938</v>
      </c>
      <c r="F75" s="31">
        <f t="shared" si="29"/>
        <v>4839.0690380965607</v>
      </c>
      <c r="G75" s="31">
        <f t="shared" si="29"/>
        <v>3568.1368856972786</v>
      </c>
      <c r="H75" s="31">
        <f t="shared" si="29"/>
        <v>4118.7402386064714</v>
      </c>
      <c r="I75" s="31">
        <f t="shared" si="29"/>
        <v>4320.8193942070275</v>
      </c>
      <c r="J75" s="31">
        <f t="shared" si="29"/>
        <v>4716.2982295065121</v>
      </c>
      <c r="K75" s="31">
        <f t="shared" si="29"/>
        <v>4758.0450476218975</v>
      </c>
      <c r="L75" s="31">
        <f t="shared" si="29"/>
        <v>4856.764728103105</v>
      </c>
      <c r="M75" s="31">
        <f t="shared" si="29"/>
        <v>5061.2933566333741</v>
      </c>
      <c r="N75" s="31">
        <f t="shared" si="29"/>
        <v>5036.9855285650765</v>
      </c>
      <c r="O75" s="31">
        <f t="shared" si="29"/>
        <v>5894.2304942588125</v>
      </c>
      <c r="P75" s="31">
        <f t="shared" si="29"/>
        <v>7417.649105129396</v>
      </c>
      <c r="Q75" s="31">
        <f t="shared" si="29"/>
        <v>7932.1934516345555</v>
      </c>
      <c r="R75" s="31">
        <f t="shared" si="29"/>
        <v>8464.9219100363935</v>
      </c>
      <c r="S75" s="32">
        <f>+S10+S32+S49+S50+S54</f>
        <v>8238.4614636728747</v>
      </c>
      <c r="T75" s="32">
        <f t="shared" si="29"/>
        <v>7656.5664243614165</v>
      </c>
      <c r="U75" s="32">
        <f t="shared" ref="U75" si="30">+U10+U32+U49+U50+U54</f>
        <v>8349.0769875888236</v>
      </c>
    </row>
    <row r="76" spans="2:21" ht="15.75" outlineLevel="1" x14ac:dyDescent="0.3">
      <c r="B76" s="33" t="s">
        <v>3</v>
      </c>
      <c r="C76" s="34">
        <f t="shared" ref="C76:T76" si="31">+C11+C33</f>
        <v>777.69192399999997</v>
      </c>
      <c r="D76" s="34">
        <f t="shared" si="31"/>
        <v>633.26132899999993</v>
      </c>
      <c r="E76" s="34">
        <f t="shared" si="31"/>
        <v>1645.3322654175188</v>
      </c>
      <c r="F76" s="34">
        <f t="shared" si="31"/>
        <v>1460.483193583402</v>
      </c>
      <c r="G76" s="34">
        <f t="shared" si="31"/>
        <v>2478.6766201258497</v>
      </c>
      <c r="H76" s="34">
        <f t="shared" si="31"/>
        <v>2470.4337420193538</v>
      </c>
      <c r="I76" s="34">
        <f t="shared" si="31"/>
        <v>2905.2376644487504</v>
      </c>
      <c r="J76" s="34">
        <f t="shared" si="31"/>
        <v>2893.3533784129131</v>
      </c>
      <c r="K76" s="34">
        <f t="shared" si="31"/>
        <v>3590.1970831881745</v>
      </c>
      <c r="L76" s="34">
        <f t="shared" si="31"/>
        <v>3076.4425978430099</v>
      </c>
      <c r="M76" s="34">
        <f t="shared" si="31"/>
        <v>3137.653388564232</v>
      </c>
      <c r="N76" s="34">
        <f t="shared" si="31"/>
        <v>3562.4698039013315</v>
      </c>
      <c r="O76" s="34">
        <f t="shared" si="31"/>
        <v>3369.8516644647616</v>
      </c>
      <c r="P76" s="34">
        <f t="shared" si="31"/>
        <v>3008.9355720544645</v>
      </c>
      <c r="Q76" s="34">
        <f t="shared" si="31"/>
        <v>2634.5597301694702</v>
      </c>
      <c r="R76" s="34">
        <f t="shared" si="31"/>
        <v>3172.0554637052182</v>
      </c>
      <c r="S76" s="32">
        <f t="shared" si="31"/>
        <v>3775.5354919123674</v>
      </c>
      <c r="T76" s="32">
        <f t="shared" si="31"/>
        <v>5273.678987426827</v>
      </c>
      <c r="U76" s="32">
        <f t="shared" ref="U76" si="32">+U11+U33</f>
        <v>5465.8975052483829</v>
      </c>
    </row>
    <row r="77" spans="2:21" ht="15.75" outlineLevel="1" x14ac:dyDescent="0.3">
      <c r="B77" s="30" t="s">
        <v>4</v>
      </c>
      <c r="C77" s="31">
        <f t="shared" ref="C77:T77" si="33">+C53+C34+C12</f>
        <v>933.66950800000006</v>
      </c>
      <c r="D77" s="31">
        <f t="shared" si="33"/>
        <v>738.14505379999991</v>
      </c>
      <c r="E77" s="31">
        <f t="shared" si="33"/>
        <v>972.84308427329802</v>
      </c>
      <c r="F77" s="31">
        <f t="shared" si="33"/>
        <v>1373.7861730612556</v>
      </c>
      <c r="G77" s="31">
        <f t="shared" si="33"/>
        <v>1581.6761537673528</v>
      </c>
      <c r="H77" s="31">
        <f t="shared" si="33"/>
        <v>1896.5586438946227</v>
      </c>
      <c r="I77" s="31">
        <f t="shared" si="33"/>
        <v>1764.4225980454623</v>
      </c>
      <c r="J77" s="31">
        <f t="shared" si="33"/>
        <v>1680.2595899203759</v>
      </c>
      <c r="K77" s="31">
        <f t="shared" si="33"/>
        <v>1382.6910041055885</v>
      </c>
      <c r="L77" s="31">
        <f t="shared" si="33"/>
        <v>1453.9413487512268</v>
      </c>
      <c r="M77" s="31">
        <f t="shared" si="33"/>
        <v>1416.9678853037108</v>
      </c>
      <c r="N77" s="31">
        <f t="shared" si="33"/>
        <v>1514.6245671150562</v>
      </c>
      <c r="O77" s="31">
        <f t="shared" si="33"/>
        <v>1784.4751345115023</v>
      </c>
      <c r="P77" s="31">
        <f t="shared" si="33"/>
        <v>1874.5505442964193</v>
      </c>
      <c r="Q77" s="31">
        <f t="shared" si="33"/>
        <v>1270.8906435157803</v>
      </c>
      <c r="R77" s="31">
        <f t="shared" si="33"/>
        <v>945.2153944846558</v>
      </c>
      <c r="S77" s="32">
        <f t="shared" si="33"/>
        <v>1518.806035152403</v>
      </c>
      <c r="T77" s="32">
        <f t="shared" si="33"/>
        <v>2196.4251322554555</v>
      </c>
      <c r="U77" s="32">
        <f t="shared" ref="U77" si="34">+U53+U34+U12</f>
        <v>1779.5160813814405</v>
      </c>
    </row>
    <row r="78" spans="2:21" ht="15.75" outlineLevel="1" x14ac:dyDescent="0.3">
      <c r="B78" s="33" t="s">
        <v>5</v>
      </c>
      <c r="C78" s="34">
        <f t="shared" ref="C78:T78" si="35">+C16+C35</f>
        <v>0</v>
      </c>
      <c r="D78" s="34">
        <f t="shared" si="35"/>
        <v>0</v>
      </c>
      <c r="E78" s="34">
        <f t="shared" si="35"/>
        <v>0</v>
      </c>
      <c r="F78" s="34">
        <f t="shared" si="35"/>
        <v>0</v>
      </c>
      <c r="G78" s="34">
        <f t="shared" si="35"/>
        <v>0</v>
      </c>
      <c r="H78" s="34">
        <f t="shared" si="35"/>
        <v>0</v>
      </c>
      <c r="I78" s="34">
        <f t="shared" si="35"/>
        <v>0</v>
      </c>
      <c r="J78" s="34">
        <f t="shared" si="35"/>
        <v>0</v>
      </c>
      <c r="K78" s="34">
        <f t="shared" si="35"/>
        <v>0</v>
      </c>
      <c r="L78" s="34">
        <f t="shared" si="35"/>
        <v>0</v>
      </c>
      <c r="M78" s="34">
        <f t="shared" si="35"/>
        <v>0</v>
      </c>
      <c r="N78" s="34">
        <f t="shared" si="35"/>
        <v>13.992586525405198</v>
      </c>
      <c r="O78" s="34">
        <f t="shared" si="35"/>
        <v>95.817791584869212</v>
      </c>
      <c r="P78" s="34">
        <f t="shared" si="35"/>
        <v>243.04753496939131</v>
      </c>
      <c r="Q78" s="34">
        <f t="shared" si="35"/>
        <v>243.19845619063273</v>
      </c>
      <c r="R78" s="34">
        <f t="shared" si="35"/>
        <v>290.04122423856103</v>
      </c>
      <c r="S78" s="32">
        <f t="shared" si="35"/>
        <v>322.81002551366566</v>
      </c>
      <c r="T78" s="32">
        <f t="shared" si="35"/>
        <v>390.40429307037715</v>
      </c>
      <c r="U78" s="32">
        <f t="shared" ref="U78" si="36">+U16+U35</f>
        <v>497.48038137608307</v>
      </c>
    </row>
    <row r="79" spans="2:21" ht="15.75" outlineLevel="1" x14ac:dyDescent="0.3">
      <c r="B79" s="30" t="s">
        <v>6</v>
      </c>
      <c r="C79" s="31">
        <f t="shared" ref="C79:T79" si="37">+C17+C36+C51+C52</f>
        <v>0</v>
      </c>
      <c r="D79" s="31">
        <f t="shared" si="37"/>
        <v>0</v>
      </c>
      <c r="E79" s="31">
        <f t="shared" si="37"/>
        <v>0</v>
      </c>
      <c r="F79" s="31">
        <f t="shared" si="37"/>
        <v>0</v>
      </c>
      <c r="G79" s="31">
        <f t="shared" si="37"/>
        <v>0</v>
      </c>
      <c r="H79" s="31">
        <f t="shared" si="37"/>
        <v>0</v>
      </c>
      <c r="I79" s="31">
        <f t="shared" si="37"/>
        <v>0</v>
      </c>
      <c r="J79" s="31">
        <f t="shared" si="37"/>
        <v>0</v>
      </c>
      <c r="K79" s="31">
        <f t="shared" si="37"/>
        <v>0</v>
      </c>
      <c r="L79" s="31">
        <f t="shared" si="37"/>
        <v>0</v>
      </c>
      <c r="M79" s="31">
        <f t="shared" si="37"/>
        <v>0</v>
      </c>
      <c r="N79" s="31">
        <f t="shared" si="37"/>
        <v>1.0142999999999999E-3</v>
      </c>
      <c r="O79" s="31">
        <f t="shared" si="37"/>
        <v>1.0663031896523076</v>
      </c>
      <c r="P79" s="31">
        <f t="shared" si="37"/>
        <v>9.378340619873681</v>
      </c>
      <c r="Q79" s="31">
        <f t="shared" si="37"/>
        <v>18.250551989748136</v>
      </c>
      <c r="R79" s="31">
        <f t="shared" si="37"/>
        <v>32.406183197184767</v>
      </c>
      <c r="S79" s="32">
        <f t="shared" si="37"/>
        <v>75.087701290645214</v>
      </c>
      <c r="T79" s="32">
        <f t="shared" si="37"/>
        <v>140.06387983532693</v>
      </c>
      <c r="U79" s="32">
        <f t="shared" ref="U79" si="38">+U17+U36+U51+U52</f>
        <v>230.44501025220742</v>
      </c>
    </row>
    <row r="80" spans="2:21" ht="15.75" outlineLevel="1" x14ac:dyDescent="0.3">
      <c r="B80" s="33" t="s">
        <v>53</v>
      </c>
      <c r="C80" s="34">
        <f t="shared" ref="C80:T80" si="39">+C43+C44+C45+C46+C47+C55</f>
        <v>1782.4072221260515</v>
      </c>
      <c r="D80" s="34">
        <f t="shared" si="39"/>
        <v>1809.4645754438807</v>
      </c>
      <c r="E80" s="34">
        <f t="shared" si="39"/>
        <v>1871.6593645584892</v>
      </c>
      <c r="F80" s="34">
        <f t="shared" si="39"/>
        <v>1805.4889036944946</v>
      </c>
      <c r="G80" s="34">
        <f t="shared" si="39"/>
        <v>1341.7223978194468</v>
      </c>
      <c r="H80" s="34">
        <f t="shared" si="39"/>
        <v>1271.8040082210841</v>
      </c>
      <c r="I80" s="34">
        <f t="shared" si="39"/>
        <v>1135.8970425089867</v>
      </c>
      <c r="J80" s="34">
        <f t="shared" si="39"/>
        <v>1026.9403825780435</v>
      </c>
      <c r="K80" s="34">
        <f t="shared" si="39"/>
        <v>1049.9925565100436</v>
      </c>
      <c r="L80" s="34">
        <f t="shared" si="39"/>
        <v>1100.047222479865</v>
      </c>
      <c r="M80" s="34">
        <f t="shared" si="39"/>
        <v>1215.4729793072147</v>
      </c>
      <c r="N80" s="34">
        <f t="shared" si="39"/>
        <v>1162.4765690059955</v>
      </c>
      <c r="O80" s="34">
        <f t="shared" si="39"/>
        <v>1268.3082538199144</v>
      </c>
      <c r="P80" s="34">
        <f t="shared" si="39"/>
        <v>898.3861600670898</v>
      </c>
      <c r="Q80" s="34">
        <f t="shared" si="39"/>
        <v>1023.2763057575405</v>
      </c>
      <c r="R80" s="34">
        <f t="shared" si="39"/>
        <v>991.828976947039</v>
      </c>
      <c r="S80" s="32">
        <f t="shared" si="39"/>
        <v>862.52242653352619</v>
      </c>
      <c r="T80" s="32">
        <f t="shared" si="39"/>
        <v>738.81229924155866</v>
      </c>
      <c r="U80" s="32">
        <f t="shared" ref="U80" si="40">+U43+U44+U45+U46+U47+U55</f>
        <v>715.29367593699908</v>
      </c>
    </row>
    <row r="81" spans="2:21" outlineLevel="1" x14ac:dyDescent="0.25"/>
    <row r="82" spans="2:21" ht="18" x14ac:dyDescent="0.35">
      <c r="B82" s="7" t="s">
        <v>48</v>
      </c>
      <c r="C82" s="14">
        <f>SUM(C73:C80)</f>
        <v>13113.859175126052</v>
      </c>
      <c r="D82" s="14">
        <f t="shared" ref="D82:U82" si="41">SUM(D73:D80)</f>
        <v>12806.708200289102</v>
      </c>
      <c r="E82" s="14">
        <f>SUM(E73:E80)</f>
        <v>13927.125968786067</v>
      </c>
      <c r="F82" s="14">
        <f t="shared" si="41"/>
        <v>14279.391681319974</v>
      </c>
      <c r="G82" s="14">
        <f t="shared" si="41"/>
        <v>11932.517584159412</v>
      </c>
      <c r="H82" s="14">
        <f t="shared" si="41"/>
        <v>13253.161020703215</v>
      </c>
      <c r="I82" s="14">
        <f t="shared" si="41"/>
        <v>14053.1530460429</v>
      </c>
      <c r="J82" s="14">
        <f t="shared" si="41"/>
        <v>14478.061942097831</v>
      </c>
      <c r="K82" s="14">
        <f t="shared" si="41"/>
        <v>14550.227402870978</v>
      </c>
      <c r="L82" s="14">
        <f t="shared" si="41"/>
        <v>13674.698893772018</v>
      </c>
      <c r="M82" s="14">
        <f t="shared" si="41"/>
        <v>14698.894840299552</v>
      </c>
      <c r="N82" s="14">
        <f t="shared" si="41"/>
        <v>15671.54903672796</v>
      </c>
      <c r="O82" s="14">
        <f t="shared" si="41"/>
        <v>16835.276665105706</v>
      </c>
      <c r="P82" s="14">
        <f t="shared" si="41"/>
        <v>17648.175370884994</v>
      </c>
      <c r="Q82" s="14">
        <f t="shared" si="41"/>
        <v>17166.552168364065</v>
      </c>
      <c r="R82" s="14">
        <f t="shared" si="41"/>
        <v>17922.044629131247</v>
      </c>
      <c r="S82" s="14">
        <f>SUM(S73:S80)</f>
        <v>18690.079637084174</v>
      </c>
      <c r="T82" s="14">
        <f>SUM(T73:T80)</f>
        <v>19036.371166190591</v>
      </c>
      <c r="U82" s="14">
        <f>SUM(U73:U80)</f>
        <v>19651.016015113903</v>
      </c>
    </row>
    <row r="83" spans="2:21" x14ac:dyDescent="0.2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</row>
    <row r="84" spans="2:21" ht="18" x14ac:dyDescent="0.35">
      <c r="B84" s="40" t="s">
        <v>66</v>
      </c>
    </row>
    <row r="85" spans="2:21" x14ac:dyDescent="0.25">
      <c r="B85" s="45" t="s">
        <v>61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2:21" x14ac:dyDescent="0.2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</row>
    <row r="87" spans="2:21" x14ac:dyDescent="0.2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</row>
    <row r="88" spans="2:21" x14ac:dyDescent="0.2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</row>
    <row r="200" spans="2:2" x14ac:dyDescent="0.25">
      <c r="B200" s="42" t="s">
        <v>68</v>
      </c>
    </row>
    <row r="201" spans="2:2" x14ac:dyDescent="0.25">
      <c r="B201" s="41" t="s">
        <v>67</v>
      </c>
    </row>
  </sheetData>
  <mergeCells count="1">
    <mergeCell ref="B85:P88"/>
  </mergeCells>
  <conditionalFormatting sqref="U8:U17">
    <cfRule type="dataBar" priority="24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{FC0A0950-2D46-4FC4-B125-ED4FB5B50370}</x14:id>
        </ext>
      </extLst>
    </cfRule>
  </conditionalFormatting>
  <conditionalFormatting sqref="U8:U17">
    <cfRule type="dataBar" priority="8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{18F24FFE-C3A0-4451-A8AD-15A79853FB9D}</x14:id>
        </ext>
      </extLst>
    </cfRule>
  </conditionalFormatting>
  <conditionalFormatting sqref="U30:U31">
    <cfRule type="dataBar" priority="17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{4188A96D-055A-4149-98AA-A2D685B0F3EC}</x14:id>
        </ext>
      </extLst>
    </cfRule>
  </conditionalFormatting>
  <conditionalFormatting sqref="S30:S31">
    <cfRule type="dataBar" priority="17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{D0B7C6C7-870E-41FB-BAED-8EE928F57F42}</x14:id>
        </ext>
      </extLst>
    </cfRule>
  </conditionalFormatting>
  <conditionalFormatting sqref="U30:U36">
    <cfRule type="dataBar" priority="17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{A931B940-9182-4B1C-A745-A1F48D485252}</x14:id>
        </ext>
      </extLst>
    </cfRule>
  </conditionalFormatting>
  <conditionalFormatting sqref="S30:S36">
    <cfRule type="dataBar" priority="17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{2F82055A-80FE-45C0-A77A-12853964434E}</x14:id>
        </ext>
      </extLst>
    </cfRule>
  </conditionalFormatting>
  <conditionalFormatting sqref="U34">
    <cfRule type="dataBar" priority="17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{1760114F-20AF-4F72-8DDE-6F537F12E9AE}</x14:id>
        </ext>
      </extLst>
    </cfRule>
  </conditionalFormatting>
  <conditionalFormatting sqref="S34">
    <cfRule type="dataBar" priority="17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{CC98FFA1-890F-40AE-A1DF-FFDB982E3903}</x14:id>
        </ext>
      </extLst>
    </cfRule>
  </conditionalFormatting>
  <conditionalFormatting sqref="S30:S36">
    <cfRule type="dataBar" priority="1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{9EA99D87-9D66-4C71-BA90-115EA641760B}</x14:id>
        </ext>
      </extLst>
    </cfRule>
  </conditionalFormatting>
  <conditionalFormatting sqref="U30:U36">
    <cfRule type="dataBar" priority="1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{083040A4-C3C3-4B3C-9105-16B86D5611DD}</x14:id>
        </ext>
      </extLst>
    </cfRule>
  </conditionalFormatting>
  <conditionalFormatting sqref="U35">
    <cfRule type="dataBar" priority="16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{F69116F6-46EC-4116-A591-5EC0B02273C5}</x14:id>
        </ext>
      </extLst>
    </cfRule>
  </conditionalFormatting>
  <conditionalFormatting sqref="S35">
    <cfRule type="dataBar" priority="16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{3A0EA1C7-BBFE-46BC-9C78-884D48E3749D}</x14:id>
        </ext>
      </extLst>
    </cfRule>
  </conditionalFormatting>
  <conditionalFormatting sqref="U36">
    <cfRule type="dataBar" priority="16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{5819991E-6CCE-4680-98B6-20BC8E419F0B}</x14:id>
        </ext>
      </extLst>
    </cfRule>
  </conditionalFormatting>
  <conditionalFormatting sqref="S36">
    <cfRule type="dataBar" priority="16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{7DB563FF-F9A5-4D52-90B1-DCC57C5F4761}</x14:id>
        </ext>
      </extLst>
    </cfRule>
  </conditionalFormatting>
  <conditionalFormatting sqref="S35:S36">
    <cfRule type="dataBar" priority="16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{9E5DC4C2-4F85-4FF3-B394-0FE63523DA79}</x14:id>
        </ext>
      </extLst>
    </cfRule>
  </conditionalFormatting>
  <conditionalFormatting sqref="U35:U36">
    <cfRule type="dataBar" priority="16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{99B08EE9-8608-4876-83B5-62DF1E9133F7}</x14:id>
        </ext>
      </extLst>
    </cfRule>
  </conditionalFormatting>
  <conditionalFormatting sqref="S30:S36">
    <cfRule type="dataBar" priority="1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{55169057-5EE6-44D9-87F0-6914CEEB5D01}</x14:id>
        </ext>
      </extLst>
    </cfRule>
  </conditionalFormatting>
  <conditionalFormatting sqref="U30:U36">
    <cfRule type="dataBar" priority="16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{1E185F4E-7BBB-41BB-A3E0-828A9FB95E61}</x14:id>
        </ext>
      </extLst>
    </cfRule>
  </conditionalFormatting>
  <conditionalFormatting sqref="S43:S55">
    <cfRule type="dataBar" priority="16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{D9A78E7A-58BD-432D-A142-5C642A1088EA}</x14:id>
        </ext>
      </extLst>
    </cfRule>
  </conditionalFormatting>
  <conditionalFormatting sqref="S45:S46">
    <cfRule type="dataBar" priority="15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{F9E1E2C9-B39A-4E2D-88DD-843E2C02F257}</x14:id>
        </ext>
      </extLst>
    </cfRule>
  </conditionalFormatting>
  <conditionalFormatting sqref="S47">
    <cfRule type="dataBar" priority="15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{3F6CD969-08FE-401E-82B5-B24B056656D0}</x14:id>
        </ext>
      </extLst>
    </cfRule>
  </conditionalFormatting>
  <conditionalFormatting sqref="S43:S55">
    <cfRule type="dataBar" priority="15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{3F13A551-4D0E-4FBE-8CE9-DE17C36BE9CF}</x14:id>
        </ext>
      </extLst>
    </cfRule>
  </conditionalFormatting>
  <conditionalFormatting sqref="S48">
    <cfRule type="dataBar" priority="15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{3BFDF71A-C304-4A91-B9F1-86A1C409591A}</x14:id>
        </ext>
      </extLst>
    </cfRule>
  </conditionalFormatting>
  <conditionalFormatting sqref="S48">
    <cfRule type="dataBar" priority="14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{3521176A-B4C7-4CF1-A3DE-1EAA4855B7D1}</x14:id>
        </ext>
      </extLst>
    </cfRule>
  </conditionalFormatting>
  <conditionalFormatting sqref="S43:S55">
    <cfRule type="dataBar" priority="14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{225C1294-0F42-41D4-986E-D6EDBB98D0CF}</x14:id>
        </ext>
      </extLst>
    </cfRule>
  </conditionalFormatting>
  <conditionalFormatting sqref="S49:S50">
    <cfRule type="dataBar" priority="14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{F331FA2D-BDC5-42EE-89C3-AB5FEE0C524A}</x14:id>
        </ext>
      </extLst>
    </cfRule>
  </conditionalFormatting>
  <conditionalFormatting sqref="S51:S52">
    <cfRule type="dataBar" priority="14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{52E08493-22FD-44DE-BA9E-2E5476947796}</x14:id>
        </ext>
      </extLst>
    </cfRule>
  </conditionalFormatting>
  <conditionalFormatting sqref="S53">
    <cfRule type="dataBar" priority="14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{03DBADCC-266E-41EB-A0F6-6047395AB588}</x14:id>
        </ext>
      </extLst>
    </cfRule>
  </conditionalFormatting>
  <conditionalFormatting sqref="S49:S53">
    <cfRule type="dataBar" priority="1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{997B5E3B-6552-4AAA-A82B-3E6AFB31370B}</x14:id>
        </ext>
      </extLst>
    </cfRule>
  </conditionalFormatting>
  <conditionalFormatting sqref="S49:S53">
    <cfRule type="dataBar" priority="1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{64BFE444-FC38-4916-97CF-86606CECDBD2}</x14:id>
        </ext>
      </extLst>
    </cfRule>
  </conditionalFormatting>
  <conditionalFormatting sqref="S54">
    <cfRule type="dataBar" priority="1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{F58C88B3-5F72-480D-B74E-6D767D48C696}</x14:id>
        </ext>
      </extLst>
    </cfRule>
  </conditionalFormatting>
  <conditionalFormatting sqref="S54">
    <cfRule type="dataBar" priority="1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{70624C73-2F67-4472-882A-EA272BD3C659}</x14:id>
        </ext>
      </extLst>
    </cfRule>
  </conditionalFormatting>
  <conditionalFormatting sqref="S54">
    <cfRule type="dataBar" priority="13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{E56D9DAD-45F5-425C-877D-5642AB13CDC3}</x14:id>
        </ext>
      </extLst>
    </cfRule>
  </conditionalFormatting>
  <conditionalFormatting sqref="S43:S55">
    <cfRule type="dataBar" priority="1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{0000235F-B089-40D5-BDD8-8014706C91D4}</x14:id>
        </ext>
      </extLst>
    </cfRule>
  </conditionalFormatting>
  <conditionalFormatting sqref="T61:U62">
    <cfRule type="dataBar" priority="1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{0FD4EB4A-9232-4014-BA4D-3D1B8AA10F1F}</x14:id>
        </ext>
      </extLst>
    </cfRule>
  </conditionalFormatting>
  <conditionalFormatting sqref="S61:S62">
    <cfRule type="dataBar" priority="1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{8885D656-EBDF-452A-B4E0-1FA932AD922C}</x14:id>
        </ext>
      </extLst>
    </cfRule>
  </conditionalFormatting>
  <conditionalFormatting sqref="T63:U64">
    <cfRule type="dataBar" priority="1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{6A00A8B0-E802-45E8-9902-55F1C681A625}</x14:id>
        </ext>
      </extLst>
    </cfRule>
  </conditionalFormatting>
  <conditionalFormatting sqref="S63:S64">
    <cfRule type="dataBar" priority="1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{232AF89A-3E0F-4429-A4EB-02143D9C9718}</x14:id>
        </ext>
      </extLst>
    </cfRule>
  </conditionalFormatting>
  <conditionalFormatting sqref="T65:U65">
    <cfRule type="dataBar" priority="1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{AC51762A-B7EA-43CF-8F24-7C133E0D3532}</x14:id>
        </ext>
      </extLst>
    </cfRule>
  </conditionalFormatting>
  <conditionalFormatting sqref="S65">
    <cfRule type="dataBar" priority="1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{166B1800-13DC-459A-A3F0-9C491D415002}</x14:id>
        </ext>
      </extLst>
    </cfRule>
  </conditionalFormatting>
  <conditionalFormatting sqref="S61:S65">
    <cfRule type="dataBar" priority="1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{567159CA-E46C-43A7-9CFE-473FB761418F}</x14:id>
        </ext>
      </extLst>
    </cfRule>
  </conditionalFormatting>
  <conditionalFormatting sqref="T61:U65">
    <cfRule type="dataBar" priority="1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{872C47BC-A4EA-44CC-881A-C1C89774AFC6}</x14:id>
        </ext>
      </extLst>
    </cfRule>
  </conditionalFormatting>
  <conditionalFormatting sqref="T66:U66">
    <cfRule type="dataBar" priority="1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{04D491E5-01DB-479C-AF05-085A6ADA8356}</x14:id>
        </ext>
      </extLst>
    </cfRule>
  </conditionalFormatting>
  <conditionalFormatting sqref="S66">
    <cfRule type="dataBar" priority="1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{AAA997CB-0259-4537-B5C6-1318FB71A75F}</x14:id>
        </ext>
      </extLst>
    </cfRule>
  </conditionalFormatting>
  <conditionalFormatting sqref="S66">
    <cfRule type="dataBar" priority="1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{4E5F4087-45C2-443D-B92C-9CCB6DC15E24}</x14:id>
        </ext>
      </extLst>
    </cfRule>
  </conditionalFormatting>
  <conditionalFormatting sqref="T66:U66">
    <cfRule type="dataBar" priority="11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{463950D5-5DF2-4FBB-B284-91D5D53CC01E}</x14:id>
        </ext>
      </extLst>
    </cfRule>
  </conditionalFormatting>
  <conditionalFormatting sqref="S61:S66">
    <cfRule type="dataBar" priority="1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{E8DFE444-6108-49EB-A666-781A6C16F7A1}</x14:id>
        </ext>
      </extLst>
    </cfRule>
  </conditionalFormatting>
  <conditionalFormatting sqref="T61:U66">
    <cfRule type="dataBar" priority="1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{26EC7A97-3172-41B5-B766-D8C58C539B04}</x14:id>
        </ext>
      </extLst>
    </cfRule>
  </conditionalFormatting>
  <conditionalFormatting sqref="T67:U67">
    <cfRule type="dataBar" priority="1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{FA17F902-C405-4972-89FB-74CEEA247753}</x14:id>
        </ext>
      </extLst>
    </cfRule>
  </conditionalFormatting>
  <conditionalFormatting sqref="S67">
    <cfRule type="dataBar" priority="1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{20A56A3E-3D19-4ED0-90E4-DF2821B7924E}</x14:id>
        </ext>
      </extLst>
    </cfRule>
  </conditionalFormatting>
  <conditionalFormatting sqref="S67">
    <cfRule type="dataBar" priority="1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{06314DFC-9B4B-4A81-930B-3B949CDFA1FF}</x14:id>
        </ext>
      </extLst>
    </cfRule>
  </conditionalFormatting>
  <conditionalFormatting sqref="T67:U67">
    <cfRule type="dataBar" priority="1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{8FFC03C9-7082-4018-964E-6950B8AC2A10}</x14:id>
        </ext>
      </extLst>
    </cfRule>
  </conditionalFormatting>
  <conditionalFormatting sqref="S67">
    <cfRule type="dataBar" priority="10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{95EF2A19-5CC4-445C-95F2-F92D0F38350D}</x14:id>
        </ext>
      </extLst>
    </cfRule>
  </conditionalFormatting>
  <conditionalFormatting sqref="T67:U67">
    <cfRule type="dataBar" priority="10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{2CD4B62C-272E-413A-8C89-D939D9CD7CA7}</x14:id>
        </ext>
      </extLst>
    </cfRule>
  </conditionalFormatting>
  <conditionalFormatting sqref="S61:S67">
    <cfRule type="dataBar" priority="10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{B508E6A7-C96F-46DD-848C-4FAF5467DF7F}</x14:id>
        </ext>
      </extLst>
    </cfRule>
  </conditionalFormatting>
  <conditionalFormatting sqref="T61:U67">
    <cfRule type="dataBar" priority="10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{0EA8039D-1F58-47A6-AB57-99D1FA477B37}</x14:id>
        </ext>
      </extLst>
    </cfRule>
  </conditionalFormatting>
  <conditionalFormatting sqref="S73:S74">
    <cfRule type="dataBar" priority="7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{F99AFD19-733E-41F7-AB6E-6910AB33FDC7}</x14:id>
        </ext>
      </extLst>
    </cfRule>
  </conditionalFormatting>
  <conditionalFormatting sqref="S75:S76">
    <cfRule type="dataBar" priority="7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{793F938D-70A6-4361-A7E0-6EC4CC3571FB}</x14:id>
        </ext>
      </extLst>
    </cfRule>
  </conditionalFormatting>
  <conditionalFormatting sqref="S77">
    <cfRule type="dataBar" priority="7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{607F18D9-63B8-4099-9044-D8057C6FB8C1}</x14:id>
        </ext>
      </extLst>
    </cfRule>
  </conditionalFormatting>
  <conditionalFormatting sqref="S73:S77">
    <cfRule type="dataBar" priority="7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{404FB685-6624-4AFB-9DAA-BB4836D74734}</x14:id>
        </ext>
      </extLst>
    </cfRule>
  </conditionalFormatting>
  <conditionalFormatting sqref="S78">
    <cfRule type="dataBar" priority="7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{B87A8284-BFD9-4DEE-8098-1D1919A90BAA}</x14:id>
        </ext>
      </extLst>
    </cfRule>
  </conditionalFormatting>
  <conditionalFormatting sqref="S78">
    <cfRule type="dataBar" priority="7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{752F5F6E-E736-44CC-84F2-FB0B675D314A}</x14:id>
        </ext>
      </extLst>
    </cfRule>
  </conditionalFormatting>
  <conditionalFormatting sqref="S73:S78">
    <cfRule type="dataBar" priority="7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{E0C82927-739B-48C8-B6AC-39A4A246F3AA}</x14:id>
        </ext>
      </extLst>
    </cfRule>
  </conditionalFormatting>
  <conditionalFormatting sqref="S79">
    <cfRule type="dataBar" priority="7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{92A2F2FC-13E0-49B4-8202-B4CF0CB207B2}</x14:id>
        </ext>
      </extLst>
    </cfRule>
  </conditionalFormatting>
  <conditionalFormatting sqref="S79">
    <cfRule type="dataBar" priority="7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{ACF967B8-EC1A-4852-8D06-39467F506F21}</x14:id>
        </ext>
      </extLst>
    </cfRule>
  </conditionalFormatting>
  <conditionalFormatting sqref="S79">
    <cfRule type="dataBar" priority="6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{F50A2D91-6CF5-4A88-8A21-B6A73BCAD48A}</x14:id>
        </ext>
      </extLst>
    </cfRule>
  </conditionalFormatting>
  <conditionalFormatting sqref="S73:S79">
    <cfRule type="dataBar" priority="6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{FCA48D63-C517-4A2B-9F16-71ED7CB4D6F5}</x14:id>
        </ext>
      </extLst>
    </cfRule>
  </conditionalFormatting>
  <conditionalFormatting sqref="S73:S79">
    <cfRule type="dataBar" priority="6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{154887D7-1118-43D3-8AAF-818BCAA1444E}</x14:id>
        </ext>
      </extLst>
    </cfRule>
  </conditionalFormatting>
  <conditionalFormatting sqref="T73:U74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{79E134FB-994D-44C8-AC70-8E748E39CC62}</x14:id>
        </ext>
      </extLst>
    </cfRule>
  </conditionalFormatting>
  <conditionalFormatting sqref="T75:U76">
    <cfRule type="dataBar" priority="6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{DF612C63-0034-4C06-AF54-E182BE9D382D}</x14:id>
        </ext>
      </extLst>
    </cfRule>
  </conditionalFormatting>
  <conditionalFormatting sqref="T77:U77">
    <cfRule type="dataBar" priority="5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{091FB60D-855C-466B-9FBE-76D5F7A8C8AF}</x14:id>
        </ext>
      </extLst>
    </cfRule>
  </conditionalFormatting>
  <conditionalFormatting sqref="T73:U77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{3DC2380D-05B9-4848-A871-A0EF804A639E}</x14:id>
        </ext>
      </extLst>
    </cfRule>
  </conditionalFormatting>
  <conditionalFormatting sqref="T78:U78">
    <cfRule type="dataBar" priority="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{9F735777-360E-44CD-805F-5C2139634809}</x14:id>
        </ext>
      </extLst>
    </cfRule>
  </conditionalFormatting>
  <conditionalFormatting sqref="T78:U78">
    <cfRule type="dataBar" priority="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{5599C118-0C46-40A5-BC57-9085C843B63B}</x14:id>
        </ext>
      </extLst>
    </cfRule>
  </conditionalFormatting>
  <conditionalFormatting sqref="T73:U78">
    <cfRule type="dataBar" priority="5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{11F70D39-BA2D-49F2-957A-F3B607FA4ACD}</x14:id>
        </ext>
      </extLst>
    </cfRule>
  </conditionalFormatting>
  <conditionalFormatting sqref="T79:U79">
    <cfRule type="dataBar" priority="5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{34B1942D-CB1F-4C40-8579-52A20228C3E5}</x14:id>
        </ext>
      </extLst>
    </cfRule>
  </conditionalFormatting>
  <conditionalFormatting sqref="T79:U79">
    <cfRule type="dataBar" priority="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{8C79E954-6AB3-4744-91F0-9A8268D71C63}</x14:id>
        </ext>
      </extLst>
    </cfRule>
  </conditionalFormatting>
  <conditionalFormatting sqref="T79:U79">
    <cfRule type="dataBar" priority="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{196204AB-3ED2-4E87-95F8-BB8E46876591}</x14:id>
        </ext>
      </extLst>
    </cfRule>
  </conditionalFormatting>
  <conditionalFormatting sqref="T73:U79">
    <cfRule type="dataBar" priority="5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{436836EE-2AF5-4E01-82C7-15BC664AA833}</x14:id>
        </ext>
      </extLst>
    </cfRule>
  </conditionalFormatting>
  <conditionalFormatting sqref="T73:U79">
    <cfRule type="dataBar" priority="5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{9D5F3159-A43A-48B0-937A-AE4FF4E9B2F0}</x14:id>
        </ext>
      </extLst>
    </cfRule>
  </conditionalFormatting>
  <conditionalFormatting sqref="S55">
    <cfRule type="dataBar" priority="4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{59146858-BC2C-4676-8DB7-8F1495C0656F}</x14:id>
        </ext>
      </extLst>
    </cfRule>
  </conditionalFormatting>
  <conditionalFormatting sqref="S55">
    <cfRule type="dataBar" priority="4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{3DFD4C21-3C53-46E0-9D87-53702B3174E0}</x14:id>
        </ext>
      </extLst>
    </cfRule>
  </conditionalFormatting>
  <conditionalFormatting sqref="S55">
    <cfRule type="dataBar" priority="4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{EC1EDA92-F4EF-416D-8CFF-29DC3AB7F3C2}</x14:id>
        </ext>
      </extLst>
    </cfRule>
  </conditionalFormatting>
  <conditionalFormatting sqref="S55">
    <cfRule type="dataBar" priority="4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{23893F5B-698E-4567-996E-DD5EB3297768}</x14:id>
        </ext>
      </extLst>
    </cfRule>
  </conditionalFormatting>
  <conditionalFormatting sqref="S43:S55">
    <cfRule type="dataBar" priority="4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{6E9AB8F3-810B-4BF2-84D3-1B739864C0D7}</x14:id>
        </ext>
      </extLst>
    </cfRule>
  </conditionalFormatting>
  <conditionalFormatting sqref="S80">
    <cfRule type="dataBar" priority="3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{AFBC1959-CB70-4481-926A-5FA8E39F24A8}</x14:id>
        </ext>
      </extLst>
    </cfRule>
  </conditionalFormatting>
  <conditionalFormatting sqref="S80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{1C5B7569-90F7-4355-95BF-DB813738FF73}</x14:id>
        </ext>
      </extLst>
    </cfRule>
  </conditionalFormatting>
  <conditionalFormatting sqref="S80">
    <cfRule type="dataBar" priority="3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{A896CE2A-97E8-4046-BE43-A8110A8ADFB7}</x14:id>
        </ext>
      </extLst>
    </cfRule>
  </conditionalFormatting>
  <conditionalFormatting sqref="S80">
    <cfRule type="dataBar" priority="3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{078EE6CD-2898-461D-B29A-E112563B86AA}</x14:id>
        </ext>
      </extLst>
    </cfRule>
  </conditionalFormatting>
  <conditionalFormatting sqref="S80">
    <cfRule type="dataBar" priority="3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{2B7F5C5E-2EFD-415D-A029-C33B40F4B193}</x14:id>
        </ext>
      </extLst>
    </cfRule>
  </conditionalFormatting>
  <conditionalFormatting sqref="T80:U80">
    <cfRule type="dataBar" priority="3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{5704A438-D81F-42DB-9D93-F47FCD96B9D6}</x14:id>
        </ext>
      </extLst>
    </cfRule>
  </conditionalFormatting>
  <conditionalFormatting sqref="T80:U80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{012C627A-A9C9-444C-A7A2-3FB0E0081AF0}</x14:id>
        </ext>
      </extLst>
    </cfRule>
  </conditionalFormatting>
  <conditionalFormatting sqref="T80:U80">
    <cfRule type="dataBar" priority="3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{B149753D-B7D1-4779-83E2-3090D760D337}</x14:id>
        </ext>
      </extLst>
    </cfRule>
  </conditionalFormatting>
  <conditionalFormatting sqref="T80:U80">
    <cfRule type="dataBar" priority="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{8C55A015-71BB-496C-88BA-078857FB77D5}</x14:id>
        </ext>
      </extLst>
    </cfRule>
  </conditionalFormatting>
  <conditionalFormatting sqref="T80:U80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{D7F8EE0F-3AB3-4862-A3C3-16BDB96DE4B3}</x14:id>
        </ext>
      </extLst>
    </cfRule>
  </conditionalFormatting>
  <conditionalFormatting sqref="S73:S80">
    <cfRule type="dataBar" priority="2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{F41E1F78-F801-449D-A1DD-9D812EADC89B}</x14:id>
        </ext>
      </extLst>
    </cfRule>
  </conditionalFormatting>
  <conditionalFormatting sqref="T73:U80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{4D0A712F-C66F-4466-92A0-9C9E8A2DE667}</x14:id>
        </ext>
      </extLst>
    </cfRule>
  </conditionalFormatting>
  <conditionalFormatting sqref="U43:U55">
    <cfRule type="dataBar" priority="2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{7E17AFD7-9E07-45EC-A410-D55F9AEF6027}</x14:id>
        </ext>
      </extLst>
    </cfRule>
  </conditionalFormatting>
  <conditionalFormatting sqref="U43:U55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{08A08009-8B31-4E54-8BDD-36C664678EE9}</x14:id>
        </ext>
      </extLst>
    </cfRule>
  </conditionalFormatting>
  <conditionalFormatting sqref="U43:U55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{0C624EBE-C9D2-461A-A6F3-5832D62497DA}</x14:id>
        </ext>
      </extLst>
    </cfRule>
  </conditionalFormatting>
  <conditionalFormatting sqref="U43:U55">
    <cfRule type="dataBar" priority="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{EAC6E77C-77DD-4467-B0EE-4D5E12C44D56}</x14:id>
        </ext>
      </extLst>
    </cfRule>
  </conditionalFormatting>
  <conditionalFormatting sqref="U43:U55">
    <cfRule type="dataBar" priority="2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{E05DFE5C-6166-4843-A626-BAD52A116231}</x14:id>
        </ext>
      </extLst>
    </cfRule>
  </conditionalFormatting>
  <conditionalFormatting sqref="T43:T55">
    <cfRule type="dataBar" priority="2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{AE04CE53-3366-4975-9311-B56C20EDB327}</x14:id>
        </ext>
      </extLst>
    </cfRule>
  </conditionalFormatting>
  <conditionalFormatting sqref="T43:T55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{173782F8-419B-4FF8-A924-81CF0C091FB2}</x14:id>
        </ext>
      </extLst>
    </cfRule>
  </conditionalFormatting>
  <conditionalFormatting sqref="T43:T55">
    <cfRule type="dataBar" priority="2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{CED84815-DEE1-4A55-9D2C-683B4F5ACEBA}</x14:id>
        </ext>
      </extLst>
    </cfRule>
  </conditionalFormatting>
  <conditionalFormatting sqref="T43:T55">
    <cfRule type="dataBar" priority="1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{4CBB15B9-7B34-4B49-9248-437AF1B83C76}</x14:id>
        </ext>
      </extLst>
    </cfRule>
  </conditionalFormatting>
  <conditionalFormatting sqref="T43:T55">
    <cfRule type="dataBar" priority="1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{CBB58FEA-914D-473F-BAEA-2D3A10675848}</x14:id>
        </ext>
      </extLst>
    </cfRule>
  </conditionalFormatting>
  <conditionalFormatting sqref="T30:T36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{4A472170-0438-4E20-AFE8-A02E7B4BBCC9}</x14:id>
        </ext>
      </extLst>
    </cfRule>
  </conditionalFormatting>
  <conditionalFormatting sqref="T30:T36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{5E120703-71D8-4DB2-A6A1-BC36CE565E7F}</x14:id>
        </ext>
      </extLst>
    </cfRule>
  </conditionalFormatting>
  <conditionalFormatting sqref="T30:T36">
    <cfRule type="dataBar" priority="1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{CA833C73-5326-47B5-A726-E0D7BDBBDDE6}</x14:id>
        </ext>
      </extLst>
    </cfRule>
  </conditionalFormatting>
  <conditionalFormatting sqref="T30:T36"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{1576D29F-C164-4979-AA78-93E26FF72B64}</x14:id>
        </ext>
      </extLst>
    </cfRule>
  </conditionalFormatting>
  <conditionalFormatting sqref="U8:U17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{0BEA288F-6F34-4E6E-B7BC-DB822B568ABA}</x14:id>
        </ext>
      </extLst>
    </cfRule>
  </conditionalFormatting>
  <conditionalFormatting sqref="U8:U17">
    <cfRule type="dataBar" priority="1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{F4DE2A4B-443C-4150-9BA9-1D918D826750}</x14:id>
        </ext>
      </extLst>
    </cfRule>
  </conditionalFormatting>
  <conditionalFormatting sqref="S8:S1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{A81D8C31-3D66-4420-90CF-2241DD426AB9}</x14:id>
        </ext>
      </extLst>
    </cfRule>
  </conditionalFormatting>
  <conditionalFormatting sqref="T8:T17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{EFE09ACA-6812-4BF4-B525-25DC132E7883}</x14:id>
        </ext>
      </extLst>
    </cfRule>
  </conditionalFormatting>
  <conditionalFormatting sqref="T8:T17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{FA0096F2-0042-4549-B53E-CEA9E1D443FE}</x14:id>
        </ext>
      </extLst>
    </cfRule>
  </conditionalFormatting>
  <conditionalFormatting sqref="S8:S1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{CAB9ABE7-1BED-46D0-BD0A-0576DE2D0BEB}</x14:id>
        </ext>
      </extLst>
    </cfRule>
  </conditionalFormatting>
  <pageMargins left="0.7" right="0.7" top="0.75" bottom="0.75" header="0.3" footer="0.3"/>
  <pageSetup orientation="portrait" r:id="rId1"/>
  <ignoredErrors>
    <ignoredError sqref="S75:U80 C75:R80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0A0950-2D46-4FC4-B125-ED4FB5B503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U8:U17</xm:sqref>
        </x14:conditionalFormatting>
        <x14:conditionalFormatting xmlns:xm="http://schemas.microsoft.com/office/excel/2006/main">
          <x14:cfRule type="dataBar" id="{18F24FFE-C3A0-4451-A8AD-15A79853FB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U8:U17</xm:sqref>
        </x14:conditionalFormatting>
        <x14:conditionalFormatting xmlns:xm="http://schemas.microsoft.com/office/excel/2006/main">
          <x14:cfRule type="dataBar" id="{4188A96D-055A-4149-98AA-A2D685B0F3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U30:U31</xm:sqref>
        </x14:conditionalFormatting>
        <x14:conditionalFormatting xmlns:xm="http://schemas.microsoft.com/office/excel/2006/main">
          <x14:cfRule type="dataBar" id="{D0B7C6C7-870E-41FB-BAED-8EE928F57F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S30:S31</xm:sqref>
        </x14:conditionalFormatting>
        <x14:conditionalFormatting xmlns:xm="http://schemas.microsoft.com/office/excel/2006/main">
          <x14:cfRule type="dataBar" id="{A931B940-9182-4B1C-A745-A1F48D485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U30:U36</xm:sqref>
        </x14:conditionalFormatting>
        <x14:conditionalFormatting xmlns:xm="http://schemas.microsoft.com/office/excel/2006/main">
          <x14:cfRule type="dataBar" id="{2F82055A-80FE-45C0-A77A-1285396443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S30:S36</xm:sqref>
        </x14:conditionalFormatting>
        <x14:conditionalFormatting xmlns:xm="http://schemas.microsoft.com/office/excel/2006/main">
          <x14:cfRule type="dataBar" id="{1760114F-20AF-4F72-8DDE-6F537F12E9A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U34</xm:sqref>
        </x14:conditionalFormatting>
        <x14:conditionalFormatting xmlns:xm="http://schemas.microsoft.com/office/excel/2006/main">
          <x14:cfRule type="dataBar" id="{CC98FFA1-890F-40AE-A1DF-FFDB982E39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S34</xm:sqref>
        </x14:conditionalFormatting>
        <x14:conditionalFormatting xmlns:xm="http://schemas.microsoft.com/office/excel/2006/main">
          <x14:cfRule type="dataBar" id="{9EA99D87-9D66-4C71-BA90-115EA64176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S30:S36</xm:sqref>
        </x14:conditionalFormatting>
        <x14:conditionalFormatting xmlns:xm="http://schemas.microsoft.com/office/excel/2006/main">
          <x14:cfRule type="dataBar" id="{083040A4-C3C3-4B3C-9105-16B86D5611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U30:U36</xm:sqref>
        </x14:conditionalFormatting>
        <x14:conditionalFormatting xmlns:xm="http://schemas.microsoft.com/office/excel/2006/main">
          <x14:cfRule type="dataBar" id="{F69116F6-46EC-4116-A591-5EC0B02273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U35</xm:sqref>
        </x14:conditionalFormatting>
        <x14:conditionalFormatting xmlns:xm="http://schemas.microsoft.com/office/excel/2006/main">
          <x14:cfRule type="dataBar" id="{3A0EA1C7-BBFE-46BC-9C78-884D48E374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S35</xm:sqref>
        </x14:conditionalFormatting>
        <x14:conditionalFormatting xmlns:xm="http://schemas.microsoft.com/office/excel/2006/main">
          <x14:cfRule type="dataBar" id="{5819991E-6CCE-4680-98B6-20BC8E419F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U36</xm:sqref>
        </x14:conditionalFormatting>
        <x14:conditionalFormatting xmlns:xm="http://schemas.microsoft.com/office/excel/2006/main">
          <x14:cfRule type="dataBar" id="{7DB563FF-F9A5-4D52-90B1-DCC57C5F47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S36</xm:sqref>
        </x14:conditionalFormatting>
        <x14:conditionalFormatting xmlns:xm="http://schemas.microsoft.com/office/excel/2006/main">
          <x14:cfRule type="dataBar" id="{9E5DC4C2-4F85-4FF3-B394-0FE63523DA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S35:S36</xm:sqref>
        </x14:conditionalFormatting>
        <x14:conditionalFormatting xmlns:xm="http://schemas.microsoft.com/office/excel/2006/main">
          <x14:cfRule type="dataBar" id="{99B08EE9-8608-4876-83B5-62DF1E9133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U35:U36</xm:sqref>
        </x14:conditionalFormatting>
        <x14:conditionalFormatting xmlns:xm="http://schemas.microsoft.com/office/excel/2006/main">
          <x14:cfRule type="dataBar" id="{55169057-5EE6-44D9-87F0-6914CEEB5D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S30:S36</xm:sqref>
        </x14:conditionalFormatting>
        <x14:conditionalFormatting xmlns:xm="http://schemas.microsoft.com/office/excel/2006/main">
          <x14:cfRule type="dataBar" id="{1E185F4E-7BBB-41BB-A3E0-828A9FB95E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U30:U36</xm:sqref>
        </x14:conditionalFormatting>
        <x14:conditionalFormatting xmlns:xm="http://schemas.microsoft.com/office/excel/2006/main">
          <x14:cfRule type="dataBar" id="{D9A78E7A-58BD-432D-A142-5C642A108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S43:S55</xm:sqref>
        </x14:conditionalFormatting>
        <x14:conditionalFormatting xmlns:xm="http://schemas.microsoft.com/office/excel/2006/main">
          <x14:cfRule type="dataBar" id="{F9E1E2C9-B39A-4E2D-88DD-843E2C02F2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S45:S46</xm:sqref>
        </x14:conditionalFormatting>
        <x14:conditionalFormatting xmlns:xm="http://schemas.microsoft.com/office/excel/2006/main">
          <x14:cfRule type="dataBar" id="{3F6CD969-08FE-401E-82B5-B24B056656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S47</xm:sqref>
        </x14:conditionalFormatting>
        <x14:conditionalFormatting xmlns:xm="http://schemas.microsoft.com/office/excel/2006/main">
          <x14:cfRule type="dataBar" id="{3F13A551-4D0E-4FBE-8CE9-DE17C36BE9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S43:S55</xm:sqref>
        </x14:conditionalFormatting>
        <x14:conditionalFormatting xmlns:xm="http://schemas.microsoft.com/office/excel/2006/main">
          <x14:cfRule type="dataBar" id="{3BFDF71A-C304-4A91-B9F1-86A1C40959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S48</xm:sqref>
        </x14:conditionalFormatting>
        <x14:conditionalFormatting xmlns:xm="http://schemas.microsoft.com/office/excel/2006/main">
          <x14:cfRule type="dataBar" id="{3521176A-B4C7-4CF1-A3DE-1EAA4855B7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S48</xm:sqref>
        </x14:conditionalFormatting>
        <x14:conditionalFormatting xmlns:xm="http://schemas.microsoft.com/office/excel/2006/main">
          <x14:cfRule type="dataBar" id="{225C1294-0F42-41D4-986E-D6EDBB98D0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S43:S55</xm:sqref>
        </x14:conditionalFormatting>
        <x14:conditionalFormatting xmlns:xm="http://schemas.microsoft.com/office/excel/2006/main">
          <x14:cfRule type="dataBar" id="{F331FA2D-BDC5-42EE-89C3-AB5FEE0C52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S49:S50</xm:sqref>
        </x14:conditionalFormatting>
        <x14:conditionalFormatting xmlns:xm="http://schemas.microsoft.com/office/excel/2006/main">
          <x14:cfRule type="dataBar" id="{52E08493-22FD-44DE-BA9E-2E54769477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S51:S52</xm:sqref>
        </x14:conditionalFormatting>
        <x14:conditionalFormatting xmlns:xm="http://schemas.microsoft.com/office/excel/2006/main">
          <x14:cfRule type="dataBar" id="{03DBADCC-266E-41EB-A0F6-6047395AB5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S53</xm:sqref>
        </x14:conditionalFormatting>
        <x14:conditionalFormatting xmlns:xm="http://schemas.microsoft.com/office/excel/2006/main">
          <x14:cfRule type="dataBar" id="{997B5E3B-6552-4AAA-A82B-3E6AFB313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S49:S53</xm:sqref>
        </x14:conditionalFormatting>
        <x14:conditionalFormatting xmlns:xm="http://schemas.microsoft.com/office/excel/2006/main">
          <x14:cfRule type="dataBar" id="{64BFE444-FC38-4916-97CF-86606CECD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S49:S53</xm:sqref>
        </x14:conditionalFormatting>
        <x14:conditionalFormatting xmlns:xm="http://schemas.microsoft.com/office/excel/2006/main">
          <x14:cfRule type="dataBar" id="{F58C88B3-5F72-480D-B74E-6D767D48C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S54</xm:sqref>
        </x14:conditionalFormatting>
        <x14:conditionalFormatting xmlns:xm="http://schemas.microsoft.com/office/excel/2006/main">
          <x14:cfRule type="dataBar" id="{70624C73-2F67-4472-882A-EA272BD3C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S54</xm:sqref>
        </x14:conditionalFormatting>
        <x14:conditionalFormatting xmlns:xm="http://schemas.microsoft.com/office/excel/2006/main">
          <x14:cfRule type="dataBar" id="{E56D9DAD-45F5-425C-877D-5642AB13CD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S54</xm:sqref>
        </x14:conditionalFormatting>
        <x14:conditionalFormatting xmlns:xm="http://schemas.microsoft.com/office/excel/2006/main">
          <x14:cfRule type="dataBar" id="{0000235F-B089-40D5-BDD8-8014706C91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S43:S55</xm:sqref>
        </x14:conditionalFormatting>
        <x14:conditionalFormatting xmlns:xm="http://schemas.microsoft.com/office/excel/2006/main">
          <x14:cfRule type="dataBar" id="{0FD4EB4A-9232-4014-BA4D-3D1B8AA10F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T61:U62</xm:sqref>
        </x14:conditionalFormatting>
        <x14:conditionalFormatting xmlns:xm="http://schemas.microsoft.com/office/excel/2006/main">
          <x14:cfRule type="dataBar" id="{8885D656-EBDF-452A-B4E0-1FA932AD92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S61:S62</xm:sqref>
        </x14:conditionalFormatting>
        <x14:conditionalFormatting xmlns:xm="http://schemas.microsoft.com/office/excel/2006/main">
          <x14:cfRule type="dataBar" id="{6A00A8B0-E802-45E8-9902-55F1C681A6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T63:U64</xm:sqref>
        </x14:conditionalFormatting>
        <x14:conditionalFormatting xmlns:xm="http://schemas.microsoft.com/office/excel/2006/main">
          <x14:cfRule type="dataBar" id="{232AF89A-3E0F-4429-A4EB-02143D9C97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S63:S64</xm:sqref>
        </x14:conditionalFormatting>
        <x14:conditionalFormatting xmlns:xm="http://schemas.microsoft.com/office/excel/2006/main">
          <x14:cfRule type="dataBar" id="{AC51762A-B7EA-43CF-8F24-7C133E0D35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T65:U65</xm:sqref>
        </x14:conditionalFormatting>
        <x14:conditionalFormatting xmlns:xm="http://schemas.microsoft.com/office/excel/2006/main">
          <x14:cfRule type="dataBar" id="{166B1800-13DC-459A-A3F0-9C491D4150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S65</xm:sqref>
        </x14:conditionalFormatting>
        <x14:conditionalFormatting xmlns:xm="http://schemas.microsoft.com/office/excel/2006/main">
          <x14:cfRule type="dataBar" id="{567159CA-E46C-43A7-9CFE-473FB76141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S61:S65</xm:sqref>
        </x14:conditionalFormatting>
        <x14:conditionalFormatting xmlns:xm="http://schemas.microsoft.com/office/excel/2006/main">
          <x14:cfRule type="dataBar" id="{872C47BC-A4EA-44CC-881A-C1C89774AF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T61:U65</xm:sqref>
        </x14:conditionalFormatting>
        <x14:conditionalFormatting xmlns:xm="http://schemas.microsoft.com/office/excel/2006/main">
          <x14:cfRule type="dataBar" id="{04D491E5-01DB-479C-AF05-085A6ADA83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T66:U66</xm:sqref>
        </x14:conditionalFormatting>
        <x14:conditionalFormatting xmlns:xm="http://schemas.microsoft.com/office/excel/2006/main">
          <x14:cfRule type="dataBar" id="{AAA997CB-0259-4537-B5C6-1318FB71A7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S66</xm:sqref>
        </x14:conditionalFormatting>
        <x14:conditionalFormatting xmlns:xm="http://schemas.microsoft.com/office/excel/2006/main">
          <x14:cfRule type="dataBar" id="{4E5F4087-45C2-443D-B92C-9CCB6DC15E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S66</xm:sqref>
        </x14:conditionalFormatting>
        <x14:conditionalFormatting xmlns:xm="http://schemas.microsoft.com/office/excel/2006/main">
          <x14:cfRule type="dataBar" id="{463950D5-5DF2-4FBB-B284-91D5D53CC0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T66:U66</xm:sqref>
        </x14:conditionalFormatting>
        <x14:conditionalFormatting xmlns:xm="http://schemas.microsoft.com/office/excel/2006/main">
          <x14:cfRule type="dataBar" id="{E8DFE444-6108-49EB-A666-781A6C16F7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S61:S66</xm:sqref>
        </x14:conditionalFormatting>
        <x14:conditionalFormatting xmlns:xm="http://schemas.microsoft.com/office/excel/2006/main">
          <x14:cfRule type="dataBar" id="{26EC7A97-3172-41B5-B766-D8C58C539B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T61:U66</xm:sqref>
        </x14:conditionalFormatting>
        <x14:conditionalFormatting xmlns:xm="http://schemas.microsoft.com/office/excel/2006/main">
          <x14:cfRule type="dataBar" id="{FA17F902-C405-4972-89FB-74CEEA247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T67:U67</xm:sqref>
        </x14:conditionalFormatting>
        <x14:conditionalFormatting xmlns:xm="http://schemas.microsoft.com/office/excel/2006/main">
          <x14:cfRule type="dataBar" id="{20A56A3E-3D19-4ED0-90E4-DF2821B792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S67</xm:sqref>
        </x14:conditionalFormatting>
        <x14:conditionalFormatting xmlns:xm="http://schemas.microsoft.com/office/excel/2006/main">
          <x14:cfRule type="dataBar" id="{06314DFC-9B4B-4A81-930B-3B949CDFA1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S67</xm:sqref>
        </x14:conditionalFormatting>
        <x14:conditionalFormatting xmlns:xm="http://schemas.microsoft.com/office/excel/2006/main">
          <x14:cfRule type="dataBar" id="{8FFC03C9-7082-4018-964E-6950B8AC2A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T67:U67</xm:sqref>
        </x14:conditionalFormatting>
        <x14:conditionalFormatting xmlns:xm="http://schemas.microsoft.com/office/excel/2006/main">
          <x14:cfRule type="dataBar" id="{95EF2A19-5CC4-445C-95F2-F92D0F3835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S67</xm:sqref>
        </x14:conditionalFormatting>
        <x14:conditionalFormatting xmlns:xm="http://schemas.microsoft.com/office/excel/2006/main">
          <x14:cfRule type="dataBar" id="{2CD4B62C-272E-413A-8C89-D939D9CD7C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T67:U67</xm:sqref>
        </x14:conditionalFormatting>
        <x14:conditionalFormatting xmlns:xm="http://schemas.microsoft.com/office/excel/2006/main">
          <x14:cfRule type="dataBar" id="{B508E6A7-C96F-46DD-848C-4FAF5467DF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S61:S67</xm:sqref>
        </x14:conditionalFormatting>
        <x14:conditionalFormatting xmlns:xm="http://schemas.microsoft.com/office/excel/2006/main">
          <x14:cfRule type="dataBar" id="{0EA8039D-1F58-47A6-AB57-99D1FA477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T61:U67</xm:sqref>
        </x14:conditionalFormatting>
        <x14:conditionalFormatting xmlns:xm="http://schemas.microsoft.com/office/excel/2006/main">
          <x14:cfRule type="dataBar" id="{F99AFD19-733E-41F7-AB6E-6910AB33FD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S73:S74</xm:sqref>
        </x14:conditionalFormatting>
        <x14:conditionalFormatting xmlns:xm="http://schemas.microsoft.com/office/excel/2006/main">
          <x14:cfRule type="dataBar" id="{793F938D-70A6-4361-A7E0-6EC4CC3571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S75:S76</xm:sqref>
        </x14:conditionalFormatting>
        <x14:conditionalFormatting xmlns:xm="http://schemas.microsoft.com/office/excel/2006/main">
          <x14:cfRule type="dataBar" id="{607F18D9-63B8-4099-9044-D8057C6FB8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S77</xm:sqref>
        </x14:conditionalFormatting>
        <x14:conditionalFormatting xmlns:xm="http://schemas.microsoft.com/office/excel/2006/main">
          <x14:cfRule type="dataBar" id="{404FB685-6624-4AFB-9DAA-BB4836D747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S73:S77</xm:sqref>
        </x14:conditionalFormatting>
        <x14:conditionalFormatting xmlns:xm="http://schemas.microsoft.com/office/excel/2006/main">
          <x14:cfRule type="dataBar" id="{B87A8284-BFD9-4DEE-8098-1D1919A90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752F5F6E-E736-44CC-84F2-FB0B675D31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S78</xm:sqref>
        </x14:conditionalFormatting>
        <x14:conditionalFormatting xmlns:xm="http://schemas.microsoft.com/office/excel/2006/main">
          <x14:cfRule type="dataBar" id="{E0C82927-739B-48C8-B6AC-39A4A246F3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S73:S78</xm:sqref>
        </x14:conditionalFormatting>
        <x14:conditionalFormatting xmlns:xm="http://schemas.microsoft.com/office/excel/2006/main">
          <x14:cfRule type="dataBar" id="{92A2F2FC-13E0-49B4-8202-B4CF0CB207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S79</xm:sqref>
        </x14:conditionalFormatting>
        <x14:conditionalFormatting xmlns:xm="http://schemas.microsoft.com/office/excel/2006/main">
          <x14:cfRule type="dataBar" id="{ACF967B8-EC1A-4852-8D06-39467F506F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S79</xm:sqref>
        </x14:conditionalFormatting>
        <x14:conditionalFormatting xmlns:xm="http://schemas.microsoft.com/office/excel/2006/main">
          <x14:cfRule type="dataBar" id="{F50A2D91-6CF5-4A88-8A21-B6A73BCAD4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S79</xm:sqref>
        </x14:conditionalFormatting>
        <x14:conditionalFormatting xmlns:xm="http://schemas.microsoft.com/office/excel/2006/main">
          <x14:cfRule type="dataBar" id="{FCA48D63-C517-4A2B-9F16-71ED7CB4D6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S73:S79</xm:sqref>
        </x14:conditionalFormatting>
        <x14:conditionalFormatting xmlns:xm="http://schemas.microsoft.com/office/excel/2006/main">
          <x14:cfRule type="dataBar" id="{154887D7-1118-43D3-8AAF-818BCAA144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S73:S79</xm:sqref>
        </x14:conditionalFormatting>
        <x14:conditionalFormatting xmlns:xm="http://schemas.microsoft.com/office/excel/2006/main">
          <x14:cfRule type="dataBar" id="{79E134FB-994D-44C8-AC70-8E748E39CC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T73:U74</xm:sqref>
        </x14:conditionalFormatting>
        <x14:conditionalFormatting xmlns:xm="http://schemas.microsoft.com/office/excel/2006/main">
          <x14:cfRule type="dataBar" id="{DF612C63-0034-4C06-AF54-E182BE9D38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T75:U76</xm:sqref>
        </x14:conditionalFormatting>
        <x14:conditionalFormatting xmlns:xm="http://schemas.microsoft.com/office/excel/2006/main">
          <x14:cfRule type="dataBar" id="{091FB60D-855C-466B-9FBE-76D5F7A8C8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T77:U77</xm:sqref>
        </x14:conditionalFormatting>
        <x14:conditionalFormatting xmlns:xm="http://schemas.microsoft.com/office/excel/2006/main">
          <x14:cfRule type="dataBar" id="{3DC2380D-05B9-4848-A871-A0EF804A63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T73:U77</xm:sqref>
        </x14:conditionalFormatting>
        <x14:conditionalFormatting xmlns:xm="http://schemas.microsoft.com/office/excel/2006/main">
          <x14:cfRule type="dataBar" id="{9F735777-360E-44CD-805F-5C2139634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T78:U78</xm:sqref>
        </x14:conditionalFormatting>
        <x14:conditionalFormatting xmlns:xm="http://schemas.microsoft.com/office/excel/2006/main">
          <x14:cfRule type="dataBar" id="{5599C118-0C46-40A5-BC57-9085C843B6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T78:U78</xm:sqref>
        </x14:conditionalFormatting>
        <x14:conditionalFormatting xmlns:xm="http://schemas.microsoft.com/office/excel/2006/main">
          <x14:cfRule type="dataBar" id="{11F70D39-BA2D-49F2-957A-F3B607FA4A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T73:U78</xm:sqref>
        </x14:conditionalFormatting>
        <x14:conditionalFormatting xmlns:xm="http://schemas.microsoft.com/office/excel/2006/main">
          <x14:cfRule type="dataBar" id="{34B1942D-CB1F-4C40-8579-52A20228C3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T79:U79</xm:sqref>
        </x14:conditionalFormatting>
        <x14:conditionalFormatting xmlns:xm="http://schemas.microsoft.com/office/excel/2006/main">
          <x14:cfRule type="dataBar" id="{8C79E954-6AB3-4744-91F0-9A8268D71C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T79:U79</xm:sqref>
        </x14:conditionalFormatting>
        <x14:conditionalFormatting xmlns:xm="http://schemas.microsoft.com/office/excel/2006/main">
          <x14:cfRule type="dataBar" id="{196204AB-3ED2-4E87-95F8-BB8E468765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T79:U79</xm:sqref>
        </x14:conditionalFormatting>
        <x14:conditionalFormatting xmlns:xm="http://schemas.microsoft.com/office/excel/2006/main">
          <x14:cfRule type="dataBar" id="{436836EE-2AF5-4E01-82C7-15BC664AA8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T73:U79</xm:sqref>
        </x14:conditionalFormatting>
        <x14:conditionalFormatting xmlns:xm="http://schemas.microsoft.com/office/excel/2006/main">
          <x14:cfRule type="dataBar" id="{9D5F3159-A43A-48B0-937A-AE4FF4E9B2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T73:U79</xm:sqref>
        </x14:conditionalFormatting>
        <x14:conditionalFormatting xmlns:xm="http://schemas.microsoft.com/office/excel/2006/main">
          <x14:cfRule type="dataBar" id="{59146858-BC2C-4676-8DB7-8F1495C065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S55</xm:sqref>
        </x14:conditionalFormatting>
        <x14:conditionalFormatting xmlns:xm="http://schemas.microsoft.com/office/excel/2006/main">
          <x14:cfRule type="dataBar" id="{3DFD4C21-3C53-46E0-9D87-53702B317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S55</xm:sqref>
        </x14:conditionalFormatting>
        <x14:conditionalFormatting xmlns:xm="http://schemas.microsoft.com/office/excel/2006/main">
          <x14:cfRule type="dataBar" id="{EC1EDA92-F4EF-416D-8CFF-29DC3AB7F3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S55</xm:sqref>
        </x14:conditionalFormatting>
        <x14:conditionalFormatting xmlns:xm="http://schemas.microsoft.com/office/excel/2006/main">
          <x14:cfRule type="dataBar" id="{23893F5B-698E-4567-996E-DD5EB32977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S55</xm:sqref>
        </x14:conditionalFormatting>
        <x14:conditionalFormatting xmlns:xm="http://schemas.microsoft.com/office/excel/2006/main">
          <x14:cfRule type="dataBar" id="{6E9AB8F3-810B-4BF2-84D3-1B739864C0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S43:S55</xm:sqref>
        </x14:conditionalFormatting>
        <x14:conditionalFormatting xmlns:xm="http://schemas.microsoft.com/office/excel/2006/main">
          <x14:cfRule type="dataBar" id="{AFBC1959-CB70-4481-926A-5FA8E39F24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S80</xm:sqref>
        </x14:conditionalFormatting>
        <x14:conditionalFormatting xmlns:xm="http://schemas.microsoft.com/office/excel/2006/main">
          <x14:cfRule type="dataBar" id="{1C5B7569-90F7-4355-95BF-DB813738FF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S80</xm:sqref>
        </x14:conditionalFormatting>
        <x14:conditionalFormatting xmlns:xm="http://schemas.microsoft.com/office/excel/2006/main">
          <x14:cfRule type="dataBar" id="{A896CE2A-97E8-4046-BE43-A8110A8ADF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S80</xm:sqref>
        </x14:conditionalFormatting>
        <x14:conditionalFormatting xmlns:xm="http://schemas.microsoft.com/office/excel/2006/main">
          <x14:cfRule type="dataBar" id="{078EE6CD-2898-461D-B29A-E112563B8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S80</xm:sqref>
        </x14:conditionalFormatting>
        <x14:conditionalFormatting xmlns:xm="http://schemas.microsoft.com/office/excel/2006/main">
          <x14:cfRule type="dataBar" id="{2B7F5C5E-2EFD-415D-A029-C33B40F4B1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S80</xm:sqref>
        </x14:conditionalFormatting>
        <x14:conditionalFormatting xmlns:xm="http://schemas.microsoft.com/office/excel/2006/main">
          <x14:cfRule type="dataBar" id="{5704A438-D81F-42DB-9D93-F47FCD96B9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T80:U80</xm:sqref>
        </x14:conditionalFormatting>
        <x14:conditionalFormatting xmlns:xm="http://schemas.microsoft.com/office/excel/2006/main">
          <x14:cfRule type="dataBar" id="{012C627A-A9C9-444C-A7A2-3FB0E0081A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T80:U80</xm:sqref>
        </x14:conditionalFormatting>
        <x14:conditionalFormatting xmlns:xm="http://schemas.microsoft.com/office/excel/2006/main">
          <x14:cfRule type="dataBar" id="{B149753D-B7D1-4779-83E2-3090D760D3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T80:U80</xm:sqref>
        </x14:conditionalFormatting>
        <x14:conditionalFormatting xmlns:xm="http://schemas.microsoft.com/office/excel/2006/main">
          <x14:cfRule type="dataBar" id="{8C55A015-71BB-496C-88BA-078857FB77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T80:U80</xm:sqref>
        </x14:conditionalFormatting>
        <x14:conditionalFormatting xmlns:xm="http://schemas.microsoft.com/office/excel/2006/main">
          <x14:cfRule type="dataBar" id="{D7F8EE0F-3AB3-4862-A3C3-16BDB96DE4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T80:U80</xm:sqref>
        </x14:conditionalFormatting>
        <x14:conditionalFormatting xmlns:xm="http://schemas.microsoft.com/office/excel/2006/main">
          <x14:cfRule type="dataBar" id="{F41E1F78-F801-449D-A1DD-9D812EADC8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S73:S80</xm:sqref>
        </x14:conditionalFormatting>
        <x14:conditionalFormatting xmlns:xm="http://schemas.microsoft.com/office/excel/2006/main">
          <x14:cfRule type="dataBar" id="{4D0A712F-C66F-4466-92A0-9C9E8A2DE6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T73:U80</xm:sqref>
        </x14:conditionalFormatting>
        <x14:conditionalFormatting xmlns:xm="http://schemas.microsoft.com/office/excel/2006/main">
          <x14:cfRule type="dataBar" id="{7E17AFD7-9E07-45EC-A410-D55F9AEF60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U43:U55</xm:sqref>
        </x14:conditionalFormatting>
        <x14:conditionalFormatting xmlns:xm="http://schemas.microsoft.com/office/excel/2006/main">
          <x14:cfRule type="dataBar" id="{08A08009-8B31-4E54-8BDD-36C664678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U43:U55</xm:sqref>
        </x14:conditionalFormatting>
        <x14:conditionalFormatting xmlns:xm="http://schemas.microsoft.com/office/excel/2006/main">
          <x14:cfRule type="dataBar" id="{0C624EBE-C9D2-461A-A6F3-5832D62497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U43:U55</xm:sqref>
        </x14:conditionalFormatting>
        <x14:conditionalFormatting xmlns:xm="http://schemas.microsoft.com/office/excel/2006/main">
          <x14:cfRule type="dataBar" id="{EAC6E77C-77DD-4467-B0EE-4D5E12C44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U43:U55</xm:sqref>
        </x14:conditionalFormatting>
        <x14:conditionalFormatting xmlns:xm="http://schemas.microsoft.com/office/excel/2006/main">
          <x14:cfRule type="dataBar" id="{E05DFE5C-6166-4843-A626-BAD52A1162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U43:U55</xm:sqref>
        </x14:conditionalFormatting>
        <x14:conditionalFormatting xmlns:xm="http://schemas.microsoft.com/office/excel/2006/main">
          <x14:cfRule type="dataBar" id="{AE04CE53-3366-4975-9311-B56C20EDB3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T43:T55</xm:sqref>
        </x14:conditionalFormatting>
        <x14:conditionalFormatting xmlns:xm="http://schemas.microsoft.com/office/excel/2006/main">
          <x14:cfRule type="dataBar" id="{173782F8-419B-4FF8-A924-81CF0C091F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T43:T55</xm:sqref>
        </x14:conditionalFormatting>
        <x14:conditionalFormatting xmlns:xm="http://schemas.microsoft.com/office/excel/2006/main">
          <x14:cfRule type="dataBar" id="{CED84815-DEE1-4A55-9D2C-683B4F5AC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T43:T55</xm:sqref>
        </x14:conditionalFormatting>
        <x14:conditionalFormatting xmlns:xm="http://schemas.microsoft.com/office/excel/2006/main">
          <x14:cfRule type="dataBar" id="{4CBB15B9-7B34-4B49-9248-437AF1B83C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T43:T55</xm:sqref>
        </x14:conditionalFormatting>
        <x14:conditionalFormatting xmlns:xm="http://schemas.microsoft.com/office/excel/2006/main">
          <x14:cfRule type="dataBar" id="{CBB58FEA-914D-473F-BAEA-2D3A106758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T43:T55</xm:sqref>
        </x14:conditionalFormatting>
        <x14:conditionalFormatting xmlns:xm="http://schemas.microsoft.com/office/excel/2006/main">
          <x14:cfRule type="dataBar" id="{4A472170-0438-4E20-AFE8-A02E7B4BBCC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T30:T36</xm:sqref>
        </x14:conditionalFormatting>
        <x14:conditionalFormatting xmlns:xm="http://schemas.microsoft.com/office/excel/2006/main">
          <x14:cfRule type="dataBar" id="{5E120703-71D8-4DB2-A6A1-BC36CE565E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T30:T36</xm:sqref>
        </x14:conditionalFormatting>
        <x14:conditionalFormatting xmlns:xm="http://schemas.microsoft.com/office/excel/2006/main">
          <x14:cfRule type="dataBar" id="{CA833C73-5326-47B5-A726-E0D7BDBBDD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T30:T36</xm:sqref>
        </x14:conditionalFormatting>
        <x14:conditionalFormatting xmlns:xm="http://schemas.microsoft.com/office/excel/2006/main">
          <x14:cfRule type="dataBar" id="{1576D29F-C164-4979-AA78-93E26FF72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T30:T36</xm:sqref>
        </x14:conditionalFormatting>
        <x14:conditionalFormatting xmlns:xm="http://schemas.microsoft.com/office/excel/2006/main">
          <x14:cfRule type="dataBar" id="{0BEA288F-6F34-4E6E-B7BC-DB822B568A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U8:U17</xm:sqref>
        </x14:conditionalFormatting>
        <x14:conditionalFormatting xmlns:xm="http://schemas.microsoft.com/office/excel/2006/main">
          <x14:cfRule type="dataBar" id="{F4DE2A4B-443C-4150-9BA9-1D918D8267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U8:U17</xm:sqref>
        </x14:conditionalFormatting>
        <x14:conditionalFormatting xmlns:xm="http://schemas.microsoft.com/office/excel/2006/main">
          <x14:cfRule type="dataBar" id="{A81D8C31-3D66-4420-90CF-2241DD426A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S8:S17</xm:sqref>
        </x14:conditionalFormatting>
        <x14:conditionalFormatting xmlns:xm="http://schemas.microsoft.com/office/excel/2006/main">
          <x14:cfRule type="dataBar" id="{EFE09ACA-6812-4BF4-B525-25DC132E788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T8:T17</xm:sqref>
        </x14:conditionalFormatting>
        <x14:conditionalFormatting xmlns:xm="http://schemas.microsoft.com/office/excel/2006/main">
          <x14:cfRule type="dataBar" id="{FA0096F2-0042-4549-B53E-CEA9E1D443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T8:T17</xm:sqref>
        </x14:conditionalFormatting>
        <x14:conditionalFormatting xmlns:xm="http://schemas.microsoft.com/office/excel/2006/main">
          <x14:cfRule type="dataBar" id="{CAB9ABE7-1BED-46D0-BD0A-0576DE2D0B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S8:S17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201"/>
  <sheetViews>
    <sheetView zoomScale="80" zoomScaleNormal="80" workbookViewId="0">
      <pane xSplit="2" ySplit="6" topLeftCell="M51" activePane="bottomRight" state="frozen"/>
      <selection pane="topRight" activeCell="C1" sqref="C1"/>
      <selection pane="bottomLeft" activeCell="A7" sqref="A7"/>
      <selection pane="bottomRight" activeCell="U66" sqref="U66"/>
    </sheetView>
  </sheetViews>
  <sheetFormatPr baseColWidth="10" defaultRowHeight="15" outlineLevelRow="1" x14ac:dyDescent="0.25"/>
  <cols>
    <col min="1" max="1" width="4.5703125" customWidth="1"/>
    <col min="2" max="2" width="26.7109375" customWidth="1"/>
    <col min="3" max="19" width="10.85546875" customWidth="1"/>
    <col min="20" max="21" width="11.42578125" customWidth="1"/>
    <col min="22" max="22" width="3.140625" customWidth="1"/>
    <col min="23" max="23" width="10.42578125" customWidth="1"/>
  </cols>
  <sheetData>
    <row r="2" spans="2:21" ht="21" x14ac:dyDescent="0.25">
      <c r="B2" s="26" t="s">
        <v>45</v>
      </c>
    </row>
    <row r="3" spans="2:21" ht="21" x14ac:dyDescent="0.25">
      <c r="B3" s="26" t="s">
        <v>49</v>
      </c>
    </row>
    <row r="4" spans="2:21" ht="18" x14ac:dyDescent="0.35">
      <c r="B4" s="9"/>
    </row>
    <row r="5" spans="2:21" ht="18" x14ac:dyDescent="0.3">
      <c r="B5" s="3"/>
      <c r="C5" s="4">
        <v>2000</v>
      </c>
      <c r="D5" s="4">
        <v>2001</v>
      </c>
      <c r="E5" s="4">
        <v>2002</v>
      </c>
      <c r="F5" s="4">
        <v>2003</v>
      </c>
      <c r="G5" s="4">
        <v>2004</v>
      </c>
      <c r="H5" s="4">
        <v>2005</v>
      </c>
      <c r="I5" s="4">
        <v>2006</v>
      </c>
      <c r="J5" s="4">
        <v>2007</v>
      </c>
      <c r="K5" s="4">
        <v>2008</v>
      </c>
      <c r="L5" s="4">
        <v>2009</v>
      </c>
      <c r="M5" s="4">
        <v>2010</v>
      </c>
      <c r="N5" s="4">
        <v>2011</v>
      </c>
      <c r="O5" s="4">
        <v>2012</v>
      </c>
      <c r="P5" s="4">
        <v>2013</v>
      </c>
      <c r="Q5" s="4">
        <v>2014</v>
      </c>
      <c r="R5" s="4">
        <v>2015</v>
      </c>
      <c r="S5" s="4">
        <v>2016</v>
      </c>
      <c r="T5" s="4">
        <v>2017</v>
      </c>
      <c r="U5" s="4">
        <v>2018</v>
      </c>
    </row>
    <row r="6" spans="2:21" ht="18" x14ac:dyDescent="0.3">
      <c r="B6" s="3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1" ht="18" outlineLevel="1" x14ac:dyDescent="0.35">
      <c r="B7" s="24" t="s">
        <v>21</v>
      </c>
      <c r="C7" s="25">
        <v>933.64892200000008</v>
      </c>
      <c r="D7" s="25">
        <v>738.12446779999993</v>
      </c>
      <c r="E7" s="25">
        <v>972.82249827329804</v>
      </c>
      <c r="F7" s="25">
        <v>1373.6911270612557</v>
      </c>
      <c r="G7" s="25">
        <v>1581.5811077673529</v>
      </c>
      <c r="H7" s="25">
        <v>1896.4110378946227</v>
      </c>
      <c r="I7" s="25">
        <v>1764.2749920454626</v>
      </c>
      <c r="J7" s="25">
        <v>1680.1119839203759</v>
      </c>
      <c r="K7" s="25">
        <v>1382.4645581055886</v>
      </c>
      <c r="L7" s="25">
        <v>1453.1367427512273</v>
      </c>
      <c r="M7" s="25">
        <v>1416.084439303711</v>
      </c>
      <c r="N7" s="25">
        <v>1513.3775811150563</v>
      </c>
      <c r="O7" s="25">
        <v>1782.8908885115018</v>
      </c>
      <c r="P7" s="25">
        <v>1871.7793182964192</v>
      </c>
      <c r="Q7" s="25">
        <v>1266.8623575157803</v>
      </c>
      <c r="R7" s="25">
        <v>939.97822848465603</v>
      </c>
      <c r="S7" s="28">
        <v>1513.0388891524033</v>
      </c>
      <c r="T7" s="28">
        <v>2190.0842062554557</v>
      </c>
      <c r="U7" s="28">
        <v>1772.8247553814406</v>
      </c>
    </row>
    <row r="8" spans="2:21" ht="18" outlineLevel="1" x14ac:dyDescent="0.35">
      <c r="B8" s="22" t="s">
        <v>24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8">
        <v>0</v>
      </c>
      <c r="T8" s="28">
        <v>79.864008450239581</v>
      </c>
      <c r="U8" s="28">
        <v>161.83115364715343</v>
      </c>
    </row>
    <row r="9" spans="2:21" ht="18" outlineLevel="1" x14ac:dyDescent="0.35">
      <c r="B9" s="24" t="s">
        <v>50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8">
        <v>0</v>
      </c>
      <c r="T9" s="28">
        <v>0</v>
      </c>
      <c r="U9" s="28">
        <v>0</v>
      </c>
    </row>
    <row r="10" spans="2:21" ht="18" outlineLevel="1" x14ac:dyDescent="0.35">
      <c r="B10" s="22" t="s">
        <v>19</v>
      </c>
      <c r="C10" s="23">
        <v>0</v>
      </c>
      <c r="D10" s="23">
        <v>144.971136</v>
      </c>
      <c r="E10" s="23">
        <v>591.68541802957134</v>
      </c>
      <c r="F10" s="23">
        <v>1348.8929009606836</v>
      </c>
      <c r="G10" s="23">
        <v>1321.6210667718733</v>
      </c>
      <c r="H10" s="23">
        <v>1425.7990788532177</v>
      </c>
      <c r="I10" s="23">
        <v>1956.147058723682</v>
      </c>
      <c r="J10" s="23">
        <v>2070.2030745380948</v>
      </c>
      <c r="K10" s="23">
        <v>2042.6505221622022</v>
      </c>
      <c r="L10" s="23">
        <v>1933.4890858416798</v>
      </c>
      <c r="M10" s="23">
        <v>1853.0210493966194</v>
      </c>
      <c r="N10" s="23">
        <v>1999.9896019323605</v>
      </c>
      <c r="O10" s="23">
        <v>2124.0773872455975</v>
      </c>
      <c r="P10" s="23">
        <v>2214.6173269625501</v>
      </c>
      <c r="Q10" s="23">
        <v>2424.8540851421967</v>
      </c>
      <c r="R10" s="23">
        <v>2312.9246729855972</v>
      </c>
      <c r="S10" s="28">
        <v>2359.2653672520023</v>
      </c>
      <c r="T10" s="28">
        <v>2407.13236469413</v>
      </c>
      <c r="U10" s="28">
        <v>2284.7301725630177</v>
      </c>
    </row>
    <row r="11" spans="2:21" ht="18" outlineLevel="1" x14ac:dyDescent="0.35">
      <c r="B11" s="24" t="s">
        <v>18</v>
      </c>
      <c r="C11" s="25">
        <v>4471.4098867569583</v>
      </c>
      <c r="D11" s="25">
        <v>2620.4912222389517</v>
      </c>
      <c r="E11" s="25">
        <v>2622.9148192315652</v>
      </c>
      <c r="F11" s="25">
        <v>1579.8229320093083</v>
      </c>
      <c r="G11" s="25">
        <v>1605.5443065567108</v>
      </c>
      <c r="H11" s="25">
        <v>1093.8077485348228</v>
      </c>
      <c r="I11" s="25">
        <v>944.53984752369695</v>
      </c>
      <c r="J11" s="25">
        <v>674.40465576166901</v>
      </c>
      <c r="K11" s="25">
        <v>1131.9337329199445</v>
      </c>
      <c r="L11" s="25">
        <v>926.91073687978439</v>
      </c>
      <c r="M11" s="25">
        <v>618.45210985945096</v>
      </c>
      <c r="N11" s="25">
        <v>1172.2015731098106</v>
      </c>
      <c r="O11" s="25">
        <v>998.81263649609286</v>
      </c>
      <c r="P11" s="25">
        <v>712.75155834461634</v>
      </c>
      <c r="Q11" s="25">
        <v>332.38157394152836</v>
      </c>
      <c r="R11" s="25">
        <v>1185.3128667324238</v>
      </c>
      <c r="S11" s="28">
        <v>1335.2927215755828</v>
      </c>
      <c r="T11" s="28">
        <v>670.06809900089013</v>
      </c>
      <c r="U11" s="28">
        <v>1011.7215960998451</v>
      </c>
    </row>
    <row r="12" spans="2:21" ht="18" outlineLevel="1" x14ac:dyDescent="0.35">
      <c r="B12" s="22" t="s">
        <v>42</v>
      </c>
      <c r="C12" s="23">
        <v>4296.0816016430408</v>
      </c>
      <c r="D12" s="23">
        <v>6289.774962801047</v>
      </c>
      <c r="E12" s="23">
        <v>6550.939967427963</v>
      </c>
      <c r="F12" s="23">
        <v>5761.2706601368764</v>
      </c>
      <c r="G12" s="23">
        <v>3817.1099814409936</v>
      </c>
      <c r="H12" s="23">
        <v>4653.2238102031206</v>
      </c>
      <c r="I12" s="23">
        <v>4685.3753509930466</v>
      </c>
      <c r="J12" s="23">
        <v>4758.4026164076895</v>
      </c>
      <c r="K12" s="23">
        <v>4877.0941713293778</v>
      </c>
      <c r="L12" s="23">
        <v>5067.9748942058868</v>
      </c>
      <c r="M12" s="23">
        <v>5202.3856413780777</v>
      </c>
      <c r="N12" s="23">
        <v>4822.7058204817895</v>
      </c>
      <c r="O12" s="23">
        <v>5343.8308060235331</v>
      </c>
      <c r="P12" s="23">
        <v>4921.4451330366483</v>
      </c>
      <c r="Q12" s="23">
        <v>5526.7805645413982</v>
      </c>
      <c r="R12" s="23">
        <v>5804.1545031319311</v>
      </c>
      <c r="S12" s="28">
        <v>6162.1175207440192</v>
      </c>
      <c r="T12" s="28">
        <v>4624.8422658553727</v>
      </c>
      <c r="U12" s="28">
        <v>5776.4518999039883</v>
      </c>
    </row>
    <row r="13" spans="2:21" ht="18" outlineLevel="1" x14ac:dyDescent="0.35">
      <c r="B13" s="24" t="s">
        <v>20</v>
      </c>
      <c r="C13" s="25">
        <v>0</v>
      </c>
      <c r="D13" s="25">
        <v>0</v>
      </c>
      <c r="E13" s="25">
        <v>0</v>
      </c>
      <c r="F13" s="25">
        <v>909.3457894856773</v>
      </c>
      <c r="G13" s="25">
        <v>738.60534758231347</v>
      </c>
      <c r="H13" s="25">
        <v>1113.0256795821078</v>
      </c>
      <c r="I13" s="25">
        <v>1732.3837541205289</v>
      </c>
      <c r="J13" s="25">
        <v>2332.3533589422968</v>
      </c>
      <c r="K13" s="25">
        <v>2453.60991654606</v>
      </c>
      <c r="L13" s="25">
        <v>2258.8597743421883</v>
      </c>
      <c r="M13" s="25">
        <v>3372.608960162695</v>
      </c>
      <c r="N13" s="25">
        <v>3452.823405707953</v>
      </c>
      <c r="O13" s="25">
        <v>3523.6266383788065</v>
      </c>
      <c r="P13" s="25">
        <v>4409.1232967809601</v>
      </c>
      <c r="Q13" s="25">
        <v>4232.4040301821915</v>
      </c>
      <c r="R13" s="25">
        <v>4224.8374771004701</v>
      </c>
      <c r="S13" s="28">
        <v>3770.7253910756353</v>
      </c>
      <c r="T13" s="28">
        <v>5434.4344822155372</v>
      </c>
      <c r="U13" s="28">
        <v>4669.8590281763718</v>
      </c>
    </row>
    <row r="14" spans="2:21" ht="18" outlineLevel="1" x14ac:dyDescent="0.35">
      <c r="B14" s="22" t="s">
        <v>43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28">
        <v>0</v>
      </c>
      <c r="T14" s="28">
        <v>0</v>
      </c>
      <c r="U14" s="28">
        <v>0</v>
      </c>
    </row>
    <row r="15" spans="2:21" ht="18" outlineLevel="1" x14ac:dyDescent="0.35">
      <c r="B15" s="24" t="s">
        <v>23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8">
        <v>23.670246369069954</v>
      </c>
      <c r="T15" s="28">
        <v>47.693232409908447</v>
      </c>
      <c r="U15" s="28">
        <v>82.481589760082457</v>
      </c>
    </row>
    <row r="16" spans="2:21" ht="18" outlineLevel="1" x14ac:dyDescent="0.35">
      <c r="B16" s="22" t="s">
        <v>22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13.992586525405198</v>
      </c>
      <c r="O16" s="23">
        <v>95.817791584869212</v>
      </c>
      <c r="P16" s="23">
        <v>243.04753496939128</v>
      </c>
      <c r="Q16" s="23">
        <v>243.19845619063273</v>
      </c>
      <c r="R16" s="23">
        <v>290.04122423856103</v>
      </c>
      <c r="S16" s="28">
        <v>322.81002551366566</v>
      </c>
      <c r="T16" s="28">
        <v>390.40429307037726</v>
      </c>
      <c r="U16" s="28">
        <v>497.48038137608307</v>
      </c>
    </row>
    <row r="17" spans="2:43" ht="18" outlineLevel="1" x14ac:dyDescent="0.35">
      <c r="B17" s="6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2:43" ht="18" x14ac:dyDescent="0.35">
      <c r="B18" s="7" t="s">
        <v>7</v>
      </c>
      <c r="C18" s="14">
        <f>SUM(C7:C16)</f>
        <v>9701.1404103999994</v>
      </c>
      <c r="D18" s="14">
        <f t="shared" ref="D18:U18" si="0">SUM(D7:D16)</f>
        <v>9793.3617888399986</v>
      </c>
      <c r="E18" s="14">
        <f t="shared" si="0"/>
        <v>10738.362702962397</v>
      </c>
      <c r="F18" s="14">
        <f t="shared" si="0"/>
        <v>10973.023409653801</v>
      </c>
      <c r="G18" s="14">
        <f t="shared" si="0"/>
        <v>9064.4618101192445</v>
      </c>
      <c r="H18" s="14">
        <f t="shared" si="0"/>
        <v>10182.267355067892</v>
      </c>
      <c r="I18" s="14">
        <f t="shared" si="0"/>
        <v>11082.721003406416</v>
      </c>
      <c r="J18" s="14">
        <f t="shared" si="0"/>
        <v>11515.475689570127</v>
      </c>
      <c r="K18" s="14">
        <f t="shared" si="0"/>
        <v>11887.752901063173</v>
      </c>
      <c r="L18" s="14">
        <f t="shared" si="0"/>
        <v>11640.371234020768</v>
      </c>
      <c r="M18" s="14">
        <f t="shared" si="0"/>
        <v>12462.552200100554</v>
      </c>
      <c r="N18" s="14">
        <f t="shared" si="0"/>
        <v>12975.090568872376</v>
      </c>
      <c r="O18" s="14">
        <f t="shared" si="0"/>
        <v>13869.056148240401</v>
      </c>
      <c r="P18" s="14">
        <f t="shared" si="0"/>
        <v>14372.764168390586</v>
      </c>
      <c r="Q18" s="14">
        <f t="shared" si="0"/>
        <v>14026.481067513727</v>
      </c>
      <c r="R18" s="14">
        <f t="shared" si="0"/>
        <v>14757.248972673638</v>
      </c>
      <c r="S18" s="14">
        <f t="shared" si="0"/>
        <v>15486.920161682378</v>
      </c>
      <c r="T18" s="14">
        <f t="shared" si="0"/>
        <v>15844.522951951913</v>
      </c>
      <c r="U18" s="14">
        <f t="shared" si="0"/>
        <v>16257.380576907983</v>
      </c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</row>
    <row r="19" spans="2:43" ht="18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</row>
    <row r="20" spans="2:43" ht="18" outlineLevel="1" x14ac:dyDescent="0.35">
      <c r="B20" s="24" t="s">
        <v>21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8">
        <v>0</v>
      </c>
      <c r="T20" s="28">
        <v>0</v>
      </c>
      <c r="U20" s="28">
        <v>0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2:43" ht="18" outlineLevel="1" x14ac:dyDescent="0.35">
      <c r="B21" s="22" t="s">
        <v>24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8">
        <v>0</v>
      </c>
      <c r="T21" s="28">
        <v>0</v>
      </c>
      <c r="U21" s="28">
        <v>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2:43" ht="18" outlineLevel="1" x14ac:dyDescent="0.35">
      <c r="B22" s="24" t="s">
        <v>50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8">
        <v>0</v>
      </c>
      <c r="T22" s="28">
        <v>0</v>
      </c>
      <c r="U22" s="28">
        <v>0</v>
      </c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2:43" ht="18" outlineLevel="1" x14ac:dyDescent="0.35">
      <c r="B23" s="22" t="s">
        <v>19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8">
        <v>0</v>
      </c>
      <c r="T23" s="28">
        <v>0</v>
      </c>
      <c r="U23" s="28">
        <v>0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2:43" ht="18" outlineLevel="1" x14ac:dyDescent="0.35">
      <c r="B24" s="24" t="s">
        <v>18</v>
      </c>
      <c r="C24" s="25">
        <v>0</v>
      </c>
      <c r="D24" s="25">
        <v>3.8174275726982478</v>
      </c>
      <c r="E24" s="25">
        <v>13.27910331833283</v>
      </c>
      <c r="F24" s="25">
        <v>41.545472713755416</v>
      </c>
      <c r="G24" s="25">
        <v>25.810779359088553</v>
      </c>
      <c r="H24" s="25">
        <v>35.846356912430203</v>
      </c>
      <c r="I24" s="25">
        <v>57.364057551612284</v>
      </c>
      <c r="J24" s="25">
        <v>45.216521719638777</v>
      </c>
      <c r="K24" s="25">
        <v>36.648394287808728</v>
      </c>
      <c r="L24" s="25">
        <v>29.144054916836431</v>
      </c>
      <c r="M24" s="25">
        <v>29.486676049266752</v>
      </c>
      <c r="N24" s="25">
        <v>20.063925641930936</v>
      </c>
      <c r="O24" s="25">
        <v>18.279906955708796</v>
      </c>
      <c r="P24" s="25">
        <v>19.619955126988071</v>
      </c>
      <c r="Q24" s="25">
        <v>17.593188825818324</v>
      </c>
      <c r="R24" s="25">
        <v>27.751387245333348</v>
      </c>
      <c r="S24" s="28">
        <v>30.242741093496747</v>
      </c>
      <c r="T24" s="28">
        <v>39.755822807008904</v>
      </c>
      <c r="U24" s="28">
        <v>39.751183954916669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2:43" ht="18" outlineLevel="1" x14ac:dyDescent="0.35">
      <c r="B25" s="22" t="s">
        <v>42</v>
      </c>
      <c r="C25" s="23">
        <v>243.55787700000002</v>
      </c>
      <c r="D25" s="23">
        <v>282.7294952725203</v>
      </c>
      <c r="E25" s="23">
        <v>300.20381210897369</v>
      </c>
      <c r="F25" s="23">
        <v>276.44260787665644</v>
      </c>
      <c r="G25" s="23">
        <v>286.30005404180667</v>
      </c>
      <c r="H25" s="23">
        <v>548.4932137706802</v>
      </c>
      <c r="I25" s="23">
        <v>537.92309261045637</v>
      </c>
      <c r="J25" s="23">
        <v>692.67949535543664</v>
      </c>
      <c r="K25" s="23">
        <v>738.2857551528698</v>
      </c>
      <c r="L25" s="23">
        <v>844.85958891494806</v>
      </c>
      <c r="M25" s="23">
        <v>926.30023897146214</v>
      </c>
      <c r="N25" s="23">
        <v>939.95516073273438</v>
      </c>
      <c r="O25" s="23">
        <v>1026.8404719969537</v>
      </c>
      <c r="P25" s="23">
        <v>1016.0203209673897</v>
      </c>
      <c r="Q25" s="23">
        <v>1068.845142069187</v>
      </c>
      <c r="R25" s="23">
        <v>1105.4850128438334</v>
      </c>
      <c r="S25" s="28">
        <v>1157.2455690935883</v>
      </c>
      <c r="T25" s="28">
        <v>1168.5413352039368</v>
      </c>
      <c r="U25" s="28">
        <v>1275.8695455525612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3" ht="18" outlineLevel="1" x14ac:dyDescent="0.35">
      <c r="B26" s="24" t="s">
        <v>20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3.1689397800868067</v>
      </c>
      <c r="O26" s="25">
        <v>38.991794580191993</v>
      </c>
      <c r="P26" s="25">
        <v>45.329854330957922</v>
      </c>
      <c r="Q26" s="25">
        <v>50.882817234755024</v>
      </c>
      <c r="R26" s="25">
        <v>57.445852423903055</v>
      </c>
      <c r="S26" s="28">
        <v>53.800585449708905</v>
      </c>
      <c r="T26" s="28">
        <v>64.155474965957524</v>
      </c>
      <c r="U26" s="28">
        <v>67.418020188089002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2:43" ht="18" outlineLevel="1" x14ac:dyDescent="0.35">
      <c r="B27" s="22" t="s">
        <v>43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8">
        <v>0</v>
      </c>
      <c r="T27" s="28">
        <v>0</v>
      </c>
      <c r="U27" s="28">
        <v>0</v>
      </c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2:43" ht="18" outlineLevel="1" x14ac:dyDescent="0.35">
      <c r="B28" s="24" t="s">
        <v>23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8">
        <v>0</v>
      </c>
      <c r="T28" s="28">
        <v>0</v>
      </c>
      <c r="U28" s="28">
        <v>0</v>
      </c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2:43" ht="18" outlineLevel="1" x14ac:dyDescent="0.35">
      <c r="B29" s="22" t="s">
        <v>22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8">
        <v>0</v>
      </c>
      <c r="T29" s="28">
        <v>0</v>
      </c>
      <c r="U29" s="28">
        <v>0</v>
      </c>
      <c r="X29" s="29"/>
      <c r="Y29" s="29"/>
      <c r="Z29" s="29"/>
      <c r="AA29" s="29"/>
    </row>
    <row r="30" spans="2:43" ht="18" outlineLevel="1" x14ac:dyDescent="0.35">
      <c r="B30" s="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2:43" ht="18" x14ac:dyDescent="0.35">
      <c r="B31" s="7" t="s">
        <v>16</v>
      </c>
      <c r="C31" s="16">
        <f>SUM(C20:C29)</f>
        <v>243.55787700000002</v>
      </c>
      <c r="D31" s="16">
        <f t="shared" ref="D31:T31" si="1">SUM(D20:D29)</f>
        <v>286.54692284521855</v>
      </c>
      <c r="E31" s="16">
        <f t="shared" si="1"/>
        <v>313.48291542730652</v>
      </c>
      <c r="F31" s="16">
        <f t="shared" si="1"/>
        <v>317.98808059041187</v>
      </c>
      <c r="G31" s="16">
        <f t="shared" si="1"/>
        <v>312.11083340089522</v>
      </c>
      <c r="H31" s="16">
        <f t="shared" si="1"/>
        <v>584.33957068311042</v>
      </c>
      <c r="I31" s="16">
        <f t="shared" si="1"/>
        <v>595.28715016206866</v>
      </c>
      <c r="J31" s="16">
        <f t="shared" si="1"/>
        <v>737.89601707507541</v>
      </c>
      <c r="K31" s="16">
        <f t="shared" si="1"/>
        <v>774.93414944067854</v>
      </c>
      <c r="L31" s="16">
        <f t="shared" si="1"/>
        <v>874.00364383178453</v>
      </c>
      <c r="M31" s="16">
        <f t="shared" si="1"/>
        <v>955.78691502072888</v>
      </c>
      <c r="N31" s="16">
        <f t="shared" si="1"/>
        <v>963.18802615475215</v>
      </c>
      <c r="O31" s="16">
        <f t="shared" si="1"/>
        <v>1084.1121735328545</v>
      </c>
      <c r="P31" s="16">
        <f t="shared" si="1"/>
        <v>1080.9701304253356</v>
      </c>
      <c r="Q31" s="16">
        <f t="shared" si="1"/>
        <v>1137.3211481297603</v>
      </c>
      <c r="R31" s="16">
        <f t="shared" si="1"/>
        <v>1190.6822525130697</v>
      </c>
      <c r="S31" s="16">
        <f t="shared" si="1"/>
        <v>1241.288895636794</v>
      </c>
      <c r="T31" s="16">
        <f t="shared" si="1"/>
        <v>1272.4526329769033</v>
      </c>
      <c r="U31" s="16">
        <f>SUM(U20:U29)</f>
        <v>1383.038749695567</v>
      </c>
    </row>
    <row r="32" spans="2:43" ht="18" x14ac:dyDescent="0.35">
      <c r="B32" s="9"/>
    </row>
    <row r="33" spans="2:21" ht="18" outlineLevel="1" x14ac:dyDescent="0.35">
      <c r="B33" s="24" t="s">
        <v>21</v>
      </c>
      <c r="C33" s="25">
        <v>2.0586E-2</v>
      </c>
      <c r="D33" s="25">
        <v>2.0586E-2</v>
      </c>
      <c r="E33" s="25">
        <v>2.0586E-2</v>
      </c>
      <c r="F33" s="25">
        <v>9.5046000000000005E-2</v>
      </c>
      <c r="G33" s="25">
        <v>9.5046000000000005E-2</v>
      </c>
      <c r="H33" s="25">
        <v>0.14760600000000001</v>
      </c>
      <c r="I33" s="25">
        <v>0.14760600000000001</v>
      </c>
      <c r="J33" s="25">
        <v>0.14760600000000001</v>
      </c>
      <c r="K33" s="25">
        <v>0.22644600000000001</v>
      </c>
      <c r="L33" s="25">
        <v>0.80460599999999993</v>
      </c>
      <c r="M33" s="25">
        <v>0.88344599999999995</v>
      </c>
      <c r="N33" s="25">
        <v>1.2469860000000001</v>
      </c>
      <c r="O33" s="25">
        <v>1.5842460000000003</v>
      </c>
      <c r="P33" s="25">
        <v>2.771226</v>
      </c>
      <c r="Q33" s="25">
        <v>4.0282859999999996</v>
      </c>
      <c r="R33" s="25">
        <v>5.2371660000000002</v>
      </c>
      <c r="S33" s="28">
        <v>5.7671460000000003</v>
      </c>
      <c r="T33" s="28">
        <v>6.3409260000000005</v>
      </c>
      <c r="U33" s="28">
        <v>6.6913260000000001</v>
      </c>
    </row>
    <row r="34" spans="2:21" ht="18" outlineLevel="1" x14ac:dyDescent="0.35">
      <c r="B34" s="22" t="s">
        <v>24</v>
      </c>
      <c r="C34" s="23">
        <v>75.196729139970586</v>
      </c>
      <c r="D34" s="23">
        <v>76.251153963027591</v>
      </c>
      <c r="E34" s="23">
        <v>81.527609668314469</v>
      </c>
      <c r="F34" s="23">
        <v>81.116441891955816</v>
      </c>
      <c r="G34" s="23">
        <v>65.196320348456197</v>
      </c>
      <c r="H34" s="23">
        <v>71.201422168728371</v>
      </c>
      <c r="I34" s="23">
        <v>75.283338327292185</v>
      </c>
      <c r="J34" s="23">
        <v>75.92182547361999</v>
      </c>
      <c r="K34" s="23">
        <v>76.000712430701427</v>
      </c>
      <c r="L34" s="23">
        <v>72.09304181692977</v>
      </c>
      <c r="M34" s="23">
        <v>74.694697649467329</v>
      </c>
      <c r="N34" s="23">
        <v>75.173782038813584</v>
      </c>
      <c r="O34" s="23">
        <v>77.581677607617138</v>
      </c>
      <c r="P34" s="23">
        <v>77.527224613179428</v>
      </c>
      <c r="Q34" s="23">
        <v>72.856429455494549</v>
      </c>
      <c r="R34" s="23">
        <v>73.703226751799647</v>
      </c>
      <c r="S34" s="28">
        <v>74.252705156858099</v>
      </c>
      <c r="T34" s="28">
        <v>72.801013949918541</v>
      </c>
      <c r="U34" s="28">
        <v>47.280354632257719</v>
      </c>
    </row>
    <row r="35" spans="2:21" ht="18" outlineLevel="1" x14ac:dyDescent="0.35">
      <c r="B35" s="24" t="s">
        <v>50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1.1319671999999998</v>
      </c>
      <c r="O35" s="25">
        <v>6.3055356000000007</v>
      </c>
      <c r="P35" s="25">
        <v>7.5491052000000005</v>
      </c>
      <c r="Q35" s="25">
        <v>9.7811532000000003</v>
      </c>
      <c r="R35" s="25">
        <v>13.711152</v>
      </c>
      <c r="S35" s="28">
        <v>15.704052000000001</v>
      </c>
      <c r="T35" s="28">
        <v>15.704052000000001</v>
      </c>
      <c r="U35" s="28">
        <v>15.704052000000001</v>
      </c>
    </row>
    <row r="36" spans="2:21" ht="18" outlineLevel="1" x14ac:dyDescent="0.35">
      <c r="B36" s="22" t="s">
        <v>19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8"/>
      <c r="T36" s="28"/>
      <c r="U36" s="28"/>
    </row>
    <row r="37" spans="2:21" ht="18" outlineLevel="1" x14ac:dyDescent="0.35">
      <c r="B37" s="24" t="s">
        <v>18</v>
      </c>
      <c r="C37" s="25">
        <v>1442.8145665726934</v>
      </c>
      <c r="D37" s="25">
        <v>1459.488135276159</v>
      </c>
      <c r="E37" s="25">
        <v>1508.353816545603</v>
      </c>
      <c r="F37" s="25">
        <v>1454.7565817871912</v>
      </c>
      <c r="G37" s="25">
        <v>1075.8961469653013</v>
      </c>
      <c r="H37" s="25">
        <v>1010.7885718934132</v>
      </c>
      <c r="I37" s="25">
        <v>888.35625246436962</v>
      </c>
      <c r="J37" s="25">
        <v>792.61677018175055</v>
      </c>
      <c r="K37" s="25">
        <v>812.24608864902848</v>
      </c>
      <c r="L37" s="25">
        <v>856.59979192474805</v>
      </c>
      <c r="M37" s="25">
        <v>953.38949354868635</v>
      </c>
      <c r="N37" s="25">
        <v>909.34464223611064</v>
      </c>
      <c r="O37" s="25">
        <v>998.20620461172325</v>
      </c>
      <c r="P37" s="25">
        <v>686.67551948734263</v>
      </c>
      <c r="Q37" s="25">
        <v>794.88971891428548</v>
      </c>
      <c r="R37" s="25">
        <v>767.31406353766977</v>
      </c>
      <c r="S37" s="28">
        <v>658.11349705180953</v>
      </c>
      <c r="T37" s="28">
        <v>555.24618906862315</v>
      </c>
      <c r="U37" s="28">
        <v>534.14663137390346</v>
      </c>
    </row>
    <row r="38" spans="2:21" ht="18" outlineLevel="1" x14ac:dyDescent="0.35">
      <c r="B38" s="22" t="s">
        <v>42</v>
      </c>
      <c r="C38" s="23">
        <v>1607.2781820219996</v>
      </c>
      <c r="D38" s="23">
        <v>1144.565555604062</v>
      </c>
      <c r="E38" s="23">
        <v>1236.5209402316818</v>
      </c>
      <c r="F38" s="23">
        <v>1405.6679463468624</v>
      </c>
      <c r="G38" s="23">
        <v>1375.910255716153</v>
      </c>
      <c r="H38" s="23">
        <v>1361.8811539158646</v>
      </c>
      <c r="I38" s="23">
        <v>1366.0332751027051</v>
      </c>
      <c r="J38" s="23">
        <v>1309.9098537714267</v>
      </c>
      <c r="K38" s="23">
        <v>952.46874873706531</v>
      </c>
      <c r="L38" s="23">
        <v>184.85728404826557</v>
      </c>
      <c r="M38" s="23">
        <v>203.33014171159826</v>
      </c>
      <c r="N38" s="23">
        <v>698.99805551519944</v>
      </c>
      <c r="O38" s="23">
        <v>750.26090000136185</v>
      </c>
      <c r="P38" s="23">
        <v>1362.6723823864138</v>
      </c>
      <c r="Q38" s="23">
        <v>1057.1582690676739</v>
      </c>
      <c r="R38" s="23">
        <v>1035.5084103839081</v>
      </c>
      <c r="S38" s="28">
        <v>1109.7222174225744</v>
      </c>
      <c r="T38" s="28">
        <v>1130.0249169178132</v>
      </c>
      <c r="U38" s="28">
        <v>1211.164680121401</v>
      </c>
    </row>
    <row r="39" spans="2:21" ht="18" outlineLevel="1" x14ac:dyDescent="0.35">
      <c r="B39" s="24" t="s">
        <v>20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8"/>
      <c r="T39" s="28"/>
      <c r="U39" s="28"/>
    </row>
    <row r="40" spans="2:21" ht="18" outlineLevel="1" x14ac:dyDescent="0.35">
      <c r="B40" s="22" t="s">
        <v>43</v>
      </c>
      <c r="C40" s="23">
        <v>34.674684376038016</v>
      </c>
      <c r="D40" s="23">
        <v>35.171384913662266</v>
      </c>
      <c r="E40" s="23">
        <v>37.562416068218852</v>
      </c>
      <c r="F40" s="23">
        <v>37.335242830773552</v>
      </c>
      <c r="G40" s="23">
        <v>29.933966214443601</v>
      </c>
      <c r="H40" s="23">
        <v>32.566084413311678</v>
      </c>
      <c r="I40" s="23">
        <v>34.290425654077758</v>
      </c>
      <c r="J40" s="23">
        <v>34.516616850161206</v>
      </c>
      <c r="K40" s="23">
        <v>34.564406268945881</v>
      </c>
      <c r="L40" s="23">
        <v>32.857263531418717</v>
      </c>
      <c r="M40" s="23">
        <v>34.086033007327977</v>
      </c>
      <c r="N40" s="23">
        <v>34.26711320993752</v>
      </c>
      <c r="O40" s="23">
        <v>35.407074735964194</v>
      </c>
      <c r="P40" s="23">
        <v>35.129042047833373</v>
      </c>
      <c r="Q40" s="23">
        <v>33.133395322829855</v>
      </c>
      <c r="R40" s="23">
        <v>33.491423254770162</v>
      </c>
      <c r="S40" s="28">
        <v>33.650574518532792</v>
      </c>
      <c r="T40" s="28">
        <v>32.917881455423853</v>
      </c>
      <c r="U40" s="28">
        <v>32.725725251524999</v>
      </c>
    </row>
    <row r="41" spans="2:21" ht="18" outlineLevel="1" x14ac:dyDescent="0.35">
      <c r="B41" s="24" t="s">
        <v>23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1.0142999999999999E-3</v>
      </c>
      <c r="O41" s="25">
        <v>1.0663031896523076</v>
      </c>
      <c r="P41" s="25">
        <v>9.378340619873681</v>
      </c>
      <c r="Q41" s="25">
        <v>18.250551989748136</v>
      </c>
      <c r="R41" s="25">
        <v>32.406183197184767</v>
      </c>
      <c r="S41" s="28">
        <v>51.417454921575256</v>
      </c>
      <c r="T41" s="28">
        <v>92.370647425418468</v>
      </c>
      <c r="U41" s="28">
        <v>147.96342049212501</v>
      </c>
    </row>
    <row r="42" spans="2:21" ht="18" outlineLevel="1" x14ac:dyDescent="0.35">
      <c r="B42" s="22" t="s">
        <v>22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8"/>
      <c r="T42" s="28"/>
      <c r="U42" s="28"/>
    </row>
    <row r="43" spans="2:21" ht="18" outlineLevel="1" x14ac:dyDescent="0.35">
      <c r="B43" s="24" t="s">
        <v>56</v>
      </c>
      <c r="C43" s="25">
        <v>9.1761400153502723</v>
      </c>
      <c r="D43" s="25">
        <v>11.300345686970266</v>
      </c>
      <c r="E43" s="25">
        <v>11.294981882544068</v>
      </c>
      <c r="F43" s="25">
        <v>9.4089322189770606</v>
      </c>
      <c r="G43" s="25">
        <v>8.9132053949192152</v>
      </c>
      <c r="H43" s="25">
        <v>9.9692565608938981</v>
      </c>
      <c r="I43" s="25">
        <v>11.033994925968063</v>
      </c>
      <c r="J43" s="25">
        <v>11.577563175671653</v>
      </c>
      <c r="K43" s="25">
        <v>12.03395028138752</v>
      </c>
      <c r="L43" s="25">
        <v>13.112028598103779</v>
      </c>
      <c r="M43" s="25">
        <v>14.171913261189976</v>
      </c>
      <c r="N43" s="25">
        <v>13.106881200772587</v>
      </c>
      <c r="O43" s="25">
        <v>11.696401586128674</v>
      </c>
      <c r="P43" s="25">
        <v>12.738231714431599</v>
      </c>
      <c r="Q43" s="25">
        <v>12.652148770547909</v>
      </c>
      <c r="R43" s="25">
        <v>12.741778819208262</v>
      </c>
      <c r="S43" s="28">
        <v>13.242932693651911</v>
      </c>
      <c r="T43" s="28">
        <v>13.989954444576036</v>
      </c>
      <c r="U43" s="28">
        <v>14.92049863914287</v>
      </c>
    </row>
    <row r="44" spans="2:21" ht="18" outlineLevel="1" x14ac:dyDescent="0.35">
      <c r="B44" s="6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2:21" ht="18" x14ac:dyDescent="0.35">
      <c r="B45" s="7" t="s">
        <v>47</v>
      </c>
      <c r="C45" s="14">
        <f>SUM(C33:C43)</f>
        <v>3169.1608881260518</v>
      </c>
      <c r="D45" s="14">
        <f t="shared" ref="D45:S45" si="2">SUM(D33:D43)</f>
        <v>2726.7971614438811</v>
      </c>
      <c r="E45" s="14">
        <f t="shared" si="2"/>
        <v>2875.2803503963623</v>
      </c>
      <c r="F45" s="14">
        <f t="shared" si="2"/>
        <v>2988.3801910757597</v>
      </c>
      <c r="G45" s="14">
        <f t="shared" si="2"/>
        <v>2555.9449406392732</v>
      </c>
      <c r="H45" s="14">
        <f t="shared" si="2"/>
        <v>2486.5540949522119</v>
      </c>
      <c r="I45" s="14">
        <f t="shared" si="2"/>
        <v>2375.1448924744132</v>
      </c>
      <c r="J45" s="14">
        <f t="shared" si="2"/>
        <v>2224.6902354526301</v>
      </c>
      <c r="K45" s="14">
        <f t="shared" si="2"/>
        <v>1887.5403523671284</v>
      </c>
      <c r="L45" s="14">
        <f t="shared" si="2"/>
        <v>1160.3240159194659</v>
      </c>
      <c r="M45" s="14">
        <f t="shared" si="2"/>
        <v>1280.55572517827</v>
      </c>
      <c r="N45" s="14">
        <f t="shared" si="2"/>
        <v>1733.2704417008335</v>
      </c>
      <c r="O45" s="14">
        <f t="shared" si="2"/>
        <v>1882.1083433324475</v>
      </c>
      <c r="P45" s="14">
        <f t="shared" si="2"/>
        <v>2194.4410720690744</v>
      </c>
      <c r="Q45" s="14">
        <f t="shared" si="2"/>
        <v>2002.7499527205798</v>
      </c>
      <c r="R45" s="14">
        <f t="shared" si="2"/>
        <v>1974.1134039445408</v>
      </c>
      <c r="S45" s="14">
        <f t="shared" si="2"/>
        <v>1961.8705797650018</v>
      </c>
      <c r="T45" s="14">
        <f>SUM(T33:T43)</f>
        <v>1919.3955812617735</v>
      </c>
      <c r="U45" s="14">
        <f>SUM(U33:U43)</f>
        <v>2010.5966885103549</v>
      </c>
    </row>
    <row r="47" spans="2:21" ht="18" x14ac:dyDescent="0.35">
      <c r="B47" s="27" t="s">
        <v>57</v>
      </c>
    </row>
    <row r="49" spans="2:21" ht="18" outlineLevel="1" x14ac:dyDescent="0.35">
      <c r="B49" s="24" t="s">
        <v>21</v>
      </c>
      <c r="C49" s="25">
        <f t="shared" ref="C49:T49" si="3">+C7+C20</f>
        <v>933.64892200000008</v>
      </c>
      <c r="D49" s="25">
        <f t="shared" si="3"/>
        <v>738.12446779999993</v>
      </c>
      <c r="E49" s="25">
        <f t="shared" si="3"/>
        <v>972.82249827329804</v>
      </c>
      <c r="F49" s="25">
        <f t="shared" si="3"/>
        <v>1373.6911270612557</v>
      </c>
      <c r="G49" s="25">
        <f t="shared" si="3"/>
        <v>1581.5811077673529</v>
      </c>
      <c r="H49" s="25">
        <f t="shared" si="3"/>
        <v>1896.4110378946227</v>
      </c>
      <c r="I49" s="25">
        <f t="shared" si="3"/>
        <v>1764.2749920454626</v>
      </c>
      <c r="J49" s="25">
        <f t="shared" si="3"/>
        <v>1680.1119839203759</v>
      </c>
      <c r="K49" s="25">
        <f t="shared" si="3"/>
        <v>1382.4645581055886</v>
      </c>
      <c r="L49" s="25">
        <f t="shared" si="3"/>
        <v>1453.1367427512273</v>
      </c>
      <c r="M49" s="25">
        <f t="shared" si="3"/>
        <v>1416.084439303711</v>
      </c>
      <c r="N49" s="25">
        <f t="shared" si="3"/>
        <v>1513.3775811150563</v>
      </c>
      <c r="O49" s="25">
        <f t="shared" si="3"/>
        <v>1782.8908885115018</v>
      </c>
      <c r="P49" s="25">
        <f t="shared" si="3"/>
        <v>1871.7793182964192</v>
      </c>
      <c r="Q49" s="25">
        <f t="shared" si="3"/>
        <v>1266.8623575157803</v>
      </c>
      <c r="R49" s="25">
        <f t="shared" si="3"/>
        <v>939.97822848465603</v>
      </c>
      <c r="S49" s="28">
        <f t="shared" si="3"/>
        <v>1513.0388891524033</v>
      </c>
      <c r="T49" s="28">
        <f t="shared" si="3"/>
        <v>2190.0842062554557</v>
      </c>
      <c r="U49" s="28">
        <f t="shared" ref="U49" si="4">+U7+U20</f>
        <v>1772.8247553814406</v>
      </c>
    </row>
    <row r="50" spans="2:21" ht="18" outlineLevel="1" x14ac:dyDescent="0.35">
      <c r="B50" s="22" t="s">
        <v>24</v>
      </c>
      <c r="C50" s="23">
        <f t="shared" ref="C50:T50" si="5">+C8+C21</f>
        <v>0</v>
      </c>
      <c r="D50" s="23">
        <f t="shared" si="5"/>
        <v>0</v>
      </c>
      <c r="E50" s="23">
        <f t="shared" si="5"/>
        <v>0</v>
      </c>
      <c r="F50" s="23">
        <f t="shared" si="5"/>
        <v>0</v>
      </c>
      <c r="G50" s="23">
        <f t="shared" si="5"/>
        <v>0</v>
      </c>
      <c r="H50" s="23">
        <f t="shared" si="5"/>
        <v>0</v>
      </c>
      <c r="I50" s="23">
        <f t="shared" si="5"/>
        <v>0</v>
      </c>
      <c r="J50" s="23">
        <f t="shared" si="5"/>
        <v>0</v>
      </c>
      <c r="K50" s="23">
        <f t="shared" si="5"/>
        <v>0</v>
      </c>
      <c r="L50" s="23">
        <f t="shared" si="5"/>
        <v>0</v>
      </c>
      <c r="M50" s="23">
        <f t="shared" si="5"/>
        <v>0</v>
      </c>
      <c r="N50" s="23">
        <f t="shared" si="5"/>
        <v>0</v>
      </c>
      <c r="O50" s="23">
        <f t="shared" si="5"/>
        <v>0</v>
      </c>
      <c r="P50" s="23">
        <f t="shared" si="5"/>
        <v>0</v>
      </c>
      <c r="Q50" s="23">
        <f t="shared" si="5"/>
        <v>0</v>
      </c>
      <c r="R50" s="23">
        <f t="shared" si="5"/>
        <v>0</v>
      </c>
      <c r="S50" s="28">
        <f t="shared" si="5"/>
        <v>0</v>
      </c>
      <c r="T50" s="28">
        <f t="shared" si="5"/>
        <v>79.864008450239581</v>
      </c>
      <c r="U50" s="28">
        <f t="shared" ref="U50" si="6">+U8+U21</f>
        <v>161.83115364715343</v>
      </c>
    </row>
    <row r="51" spans="2:21" ht="18" outlineLevel="1" x14ac:dyDescent="0.35">
      <c r="B51" s="24" t="s">
        <v>50</v>
      </c>
      <c r="C51" s="25">
        <f t="shared" ref="C51:T51" si="7">+C9+C22</f>
        <v>0</v>
      </c>
      <c r="D51" s="25">
        <f t="shared" si="7"/>
        <v>0</v>
      </c>
      <c r="E51" s="25">
        <f t="shared" si="7"/>
        <v>0</v>
      </c>
      <c r="F51" s="25">
        <f t="shared" si="7"/>
        <v>0</v>
      </c>
      <c r="G51" s="25">
        <f t="shared" si="7"/>
        <v>0</v>
      </c>
      <c r="H51" s="25">
        <f t="shared" si="7"/>
        <v>0</v>
      </c>
      <c r="I51" s="25">
        <f t="shared" si="7"/>
        <v>0</v>
      </c>
      <c r="J51" s="25">
        <f t="shared" si="7"/>
        <v>0</v>
      </c>
      <c r="K51" s="25">
        <f t="shared" si="7"/>
        <v>0</v>
      </c>
      <c r="L51" s="25">
        <f t="shared" si="7"/>
        <v>0</v>
      </c>
      <c r="M51" s="25">
        <f t="shared" si="7"/>
        <v>0</v>
      </c>
      <c r="N51" s="25">
        <f t="shared" si="7"/>
        <v>0</v>
      </c>
      <c r="O51" s="25">
        <f t="shared" si="7"/>
        <v>0</v>
      </c>
      <c r="P51" s="25">
        <f t="shared" si="7"/>
        <v>0</v>
      </c>
      <c r="Q51" s="25">
        <f t="shared" si="7"/>
        <v>0</v>
      </c>
      <c r="R51" s="25">
        <f t="shared" si="7"/>
        <v>0</v>
      </c>
      <c r="S51" s="28">
        <f t="shared" si="7"/>
        <v>0</v>
      </c>
      <c r="T51" s="28">
        <f t="shared" si="7"/>
        <v>0</v>
      </c>
      <c r="U51" s="28">
        <f t="shared" ref="U51" si="8">+U9+U22</f>
        <v>0</v>
      </c>
    </row>
    <row r="52" spans="2:21" ht="18" outlineLevel="1" x14ac:dyDescent="0.35">
      <c r="B52" s="22" t="s">
        <v>19</v>
      </c>
      <c r="C52" s="23">
        <f t="shared" ref="C52:T52" si="9">+C10+C23</f>
        <v>0</v>
      </c>
      <c r="D52" s="23">
        <f t="shared" si="9"/>
        <v>144.971136</v>
      </c>
      <c r="E52" s="23">
        <f t="shared" si="9"/>
        <v>591.68541802957134</v>
      </c>
      <c r="F52" s="23">
        <f t="shared" si="9"/>
        <v>1348.8929009606836</v>
      </c>
      <c r="G52" s="23">
        <f t="shared" si="9"/>
        <v>1321.6210667718733</v>
      </c>
      <c r="H52" s="23">
        <f t="shared" si="9"/>
        <v>1425.7990788532177</v>
      </c>
      <c r="I52" s="23">
        <f t="shared" si="9"/>
        <v>1956.147058723682</v>
      </c>
      <c r="J52" s="23">
        <f t="shared" si="9"/>
        <v>2070.2030745380948</v>
      </c>
      <c r="K52" s="23">
        <f t="shared" si="9"/>
        <v>2042.6505221622022</v>
      </c>
      <c r="L52" s="23">
        <f t="shared" si="9"/>
        <v>1933.4890858416798</v>
      </c>
      <c r="M52" s="23">
        <f t="shared" si="9"/>
        <v>1853.0210493966194</v>
      </c>
      <c r="N52" s="23">
        <f t="shared" si="9"/>
        <v>1999.9896019323605</v>
      </c>
      <c r="O52" s="23">
        <f t="shared" si="9"/>
        <v>2124.0773872455975</v>
      </c>
      <c r="P52" s="23">
        <f t="shared" si="9"/>
        <v>2214.6173269625501</v>
      </c>
      <c r="Q52" s="23">
        <f t="shared" si="9"/>
        <v>2424.8540851421967</v>
      </c>
      <c r="R52" s="23">
        <f t="shared" si="9"/>
        <v>2312.9246729855972</v>
      </c>
      <c r="S52" s="28">
        <f t="shared" si="9"/>
        <v>2359.2653672520023</v>
      </c>
      <c r="T52" s="28">
        <f t="shared" si="9"/>
        <v>2407.13236469413</v>
      </c>
      <c r="U52" s="28">
        <f t="shared" ref="U52" si="10">+U10+U23</f>
        <v>2284.7301725630177</v>
      </c>
    </row>
    <row r="53" spans="2:21" ht="18" outlineLevel="1" x14ac:dyDescent="0.35">
      <c r="B53" s="24" t="s">
        <v>18</v>
      </c>
      <c r="C53" s="25">
        <f t="shared" ref="C53:T53" si="11">+C11+C24</f>
        <v>4471.4098867569583</v>
      </c>
      <c r="D53" s="25">
        <f t="shared" si="11"/>
        <v>2624.30864981165</v>
      </c>
      <c r="E53" s="25">
        <f t="shared" si="11"/>
        <v>2636.1939225498982</v>
      </c>
      <c r="F53" s="25">
        <f t="shared" si="11"/>
        <v>1621.3684047230636</v>
      </c>
      <c r="G53" s="25">
        <f t="shared" si="11"/>
        <v>1631.3550859157995</v>
      </c>
      <c r="H53" s="25">
        <f t="shared" si="11"/>
        <v>1129.654105447253</v>
      </c>
      <c r="I53" s="25">
        <f t="shared" si="11"/>
        <v>1001.9039050753092</v>
      </c>
      <c r="J53" s="25">
        <f t="shared" si="11"/>
        <v>719.62117748130777</v>
      </c>
      <c r="K53" s="25">
        <f t="shared" si="11"/>
        <v>1168.5821272077533</v>
      </c>
      <c r="L53" s="25">
        <f t="shared" si="11"/>
        <v>956.05479179662086</v>
      </c>
      <c r="M53" s="25">
        <f t="shared" si="11"/>
        <v>647.9387859087177</v>
      </c>
      <c r="N53" s="25">
        <f t="shared" si="11"/>
        <v>1192.2654987517415</v>
      </c>
      <c r="O53" s="25">
        <f t="shared" si="11"/>
        <v>1017.0925434518017</v>
      </c>
      <c r="P53" s="25">
        <f t="shared" si="11"/>
        <v>732.37151347160443</v>
      </c>
      <c r="Q53" s="25">
        <f t="shared" si="11"/>
        <v>349.9747627673467</v>
      </c>
      <c r="R53" s="25">
        <f t="shared" si="11"/>
        <v>1213.0642539777571</v>
      </c>
      <c r="S53" s="28">
        <f t="shared" si="11"/>
        <v>1365.5354626690796</v>
      </c>
      <c r="T53" s="28">
        <f t="shared" si="11"/>
        <v>709.82392180789907</v>
      </c>
      <c r="U53" s="28">
        <f t="shared" ref="U53" si="12">+U11+U24</f>
        <v>1051.4727800547619</v>
      </c>
    </row>
    <row r="54" spans="2:21" ht="18" outlineLevel="1" x14ac:dyDescent="0.35">
      <c r="B54" s="22" t="s">
        <v>42</v>
      </c>
      <c r="C54" s="23">
        <f t="shared" ref="C54:T54" si="13">+C12+C25</f>
        <v>4539.639478643041</v>
      </c>
      <c r="D54" s="23">
        <f t="shared" si="13"/>
        <v>6572.5044580735675</v>
      </c>
      <c r="E54" s="23">
        <f t="shared" si="13"/>
        <v>6851.1437795369366</v>
      </c>
      <c r="F54" s="23">
        <f t="shared" si="13"/>
        <v>6037.7132680135328</v>
      </c>
      <c r="G54" s="23">
        <f t="shared" si="13"/>
        <v>4103.4100354828006</v>
      </c>
      <c r="H54" s="23">
        <f t="shared" si="13"/>
        <v>5201.7170239738007</v>
      </c>
      <c r="I54" s="23">
        <f t="shared" si="13"/>
        <v>5223.2984436035031</v>
      </c>
      <c r="J54" s="23">
        <f t="shared" si="13"/>
        <v>5451.0821117631258</v>
      </c>
      <c r="K54" s="23">
        <f t="shared" si="13"/>
        <v>5615.3799264822474</v>
      </c>
      <c r="L54" s="23">
        <f t="shared" si="13"/>
        <v>5912.8344831208351</v>
      </c>
      <c r="M54" s="23">
        <f t="shared" si="13"/>
        <v>6128.6858803495397</v>
      </c>
      <c r="N54" s="23">
        <f t="shared" si="13"/>
        <v>5762.6609812145234</v>
      </c>
      <c r="O54" s="23">
        <f t="shared" si="13"/>
        <v>6370.6712780204871</v>
      </c>
      <c r="P54" s="23">
        <f t="shared" si="13"/>
        <v>5937.4654540040383</v>
      </c>
      <c r="Q54" s="23">
        <f t="shared" si="13"/>
        <v>6595.6257066105854</v>
      </c>
      <c r="R54" s="23">
        <f t="shared" si="13"/>
        <v>6909.6395159757649</v>
      </c>
      <c r="S54" s="28">
        <f t="shared" si="13"/>
        <v>7319.3630898376077</v>
      </c>
      <c r="T54" s="28">
        <f t="shared" si="13"/>
        <v>5793.3836010593095</v>
      </c>
      <c r="U54" s="28">
        <f t="shared" ref="U54" si="14">+U12+U25</f>
        <v>7052.3214454565496</v>
      </c>
    </row>
    <row r="55" spans="2:21" ht="18" outlineLevel="1" x14ac:dyDescent="0.35">
      <c r="B55" s="24" t="s">
        <v>20</v>
      </c>
      <c r="C55" s="25">
        <f t="shared" ref="C55:T55" si="15">+C13+C26</f>
        <v>0</v>
      </c>
      <c r="D55" s="25">
        <f t="shared" si="15"/>
        <v>0</v>
      </c>
      <c r="E55" s="25">
        <f t="shared" si="15"/>
        <v>0</v>
      </c>
      <c r="F55" s="25">
        <f t="shared" si="15"/>
        <v>909.3457894856773</v>
      </c>
      <c r="G55" s="25">
        <f t="shared" si="15"/>
        <v>738.60534758231347</v>
      </c>
      <c r="H55" s="25">
        <f t="shared" si="15"/>
        <v>1113.0256795821078</v>
      </c>
      <c r="I55" s="25">
        <f t="shared" si="15"/>
        <v>1732.3837541205289</v>
      </c>
      <c r="J55" s="25">
        <f t="shared" si="15"/>
        <v>2332.3533589422968</v>
      </c>
      <c r="K55" s="25">
        <f t="shared" si="15"/>
        <v>2453.60991654606</v>
      </c>
      <c r="L55" s="25">
        <f t="shared" si="15"/>
        <v>2258.8597743421883</v>
      </c>
      <c r="M55" s="25">
        <f t="shared" si="15"/>
        <v>3372.608960162695</v>
      </c>
      <c r="N55" s="25">
        <f t="shared" si="15"/>
        <v>3455.99234548804</v>
      </c>
      <c r="O55" s="25">
        <f t="shared" si="15"/>
        <v>3562.6184329589987</v>
      </c>
      <c r="P55" s="25">
        <f t="shared" si="15"/>
        <v>4454.4531511119185</v>
      </c>
      <c r="Q55" s="25">
        <f t="shared" si="15"/>
        <v>4283.2868474169463</v>
      </c>
      <c r="R55" s="25">
        <f t="shared" si="15"/>
        <v>4282.2833295243736</v>
      </c>
      <c r="S55" s="28">
        <f t="shared" si="15"/>
        <v>3824.525976525344</v>
      </c>
      <c r="T55" s="28">
        <f t="shared" si="15"/>
        <v>5498.5899571814944</v>
      </c>
      <c r="U55" s="28">
        <f t="shared" ref="U55" si="16">+U13+U26</f>
        <v>4737.2770483644608</v>
      </c>
    </row>
    <row r="56" spans="2:21" ht="18" outlineLevel="1" x14ac:dyDescent="0.35">
      <c r="B56" s="22" t="s">
        <v>43</v>
      </c>
      <c r="C56" s="23">
        <f t="shared" ref="C56:T56" si="17">+C14+C27</f>
        <v>0</v>
      </c>
      <c r="D56" s="23">
        <f t="shared" si="17"/>
        <v>0</v>
      </c>
      <c r="E56" s="23">
        <f t="shared" si="17"/>
        <v>0</v>
      </c>
      <c r="F56" s="23">
        <f t="shared" si="17"/>
        <v>0</v>
      </c>
      <c r="G56" s="23">
        <f t="shared" si="17"/>
        <v>0</v>
      </c>
      <c r="H56" s="23">
        <f t="shared" si="17"/>
        <v>0</v>
      </c>
      <c r="I56" s="23">
        <f t="shared" si="17"/>
        <v>0</v>
      </c>
      <c r="J56" s="23">
        <f t="shared" si="17"/>
        <v>0</v>
      </c>
      <c r="K56" s="23">
        <f t="shared" si="17"/>
        <v>0</v>
      </c>
      <c r="L56" s="23">
        <f t="shared" si="17"/>
        <v>0</v>
      </c>
      <c r="M56" s="23">
        <f t="shared" si="17"/>
        <v>0</v>
      </c>
      <c r="N56" s="23">
        <f t="shared" si="17"/>
        <v>0</v>
      </c>
      <c r="O56" s="23">
        <f t="shared" si="17"/>
        <v>0</v>
      </c>
      <c r="P56" s="23">
        <f t="shared" si="17"/>
        <v>0</v>
      </c>
      <c r="Q56" s="23">
        <f t="shared" si="17"/>
        <v>0</v>
      </c>
      <c r="R56" s="23">
        <f t="shared" si="17"/>
        <v>0</v>
      </c>
      <c r="S56" s="28">
        <f t="shared" si="17"/>
        <v>0</v>
      </c>
      <c r="T56" s="28">
        <f t="shared" si="17"/>
        <v>0</v>
      </c>
      <c r="U56" s="28">
        <f t="shared" ref="U56" si="18">+U14+U27</f>
        <v>0</v>
      </c>
    </row>
    <row r="57" spans="2:21" ht="18" outlineLevel="1" x14ac:dyDescent="0.35">
      <c r="B57" s="24" t="s">
        <v>23</v>
      </c>
      <c r="C57" s="25">
        <f t="shared" ref="C57:T57" si="19">+C15+C28</f>
        <v>0</v>
      </c>
      <c r="D57" s="25">
        <f t="shared" si="19"/>
        <v>0</v>
      </c>
      <c r="E57" s="25">
        <f t="shared" si="19"/>
        <v>0</v>
      </c>
      <c r="F57" s="25">
        <f t="shared" si="19"/>
        <v>0</v>
      </c>
      <c r="G57" s="25">
        <f t="shared" si="19"/>
        <v>0</v>
      </c>
      <c r="H57" s="25">
        <f t="shared" si="19"/>
        <v>0</v>
      </c>
      <c r="I57" s="25">
        <f t="shared" si="19"/>
        <v>0</v>
      </c>
      <c r="J57" s="25">
        <f t="shared" si="19"/>
        <v>0</v>
      </c>
      <c r="K57" s="25">
        <f t="shared" si="19"/>
        <v>0</v>
      </c>
      <c r="L57" s="25">
        <f t="shared" si="19"/>
        <v>0</v>
      </c>
      <c r="M57" s="25">
        <f t="shared" si="19"/>
        <v>0</v>
      </c>
      <c r="N57" s="25">
        <f t="shared" si="19"/>
        <v>0</v>
      </c>
      <c r="O57" s="25">
        <f t="shared" si="19"/>
        <v>0</v>
      </c>
      <c r="P57" s="25">
        <f t="shared" si="19"/>
        <v>0</v>
      </c>
      <c r="Q57" s="25">
        <f t="shared" si="19"/>
        <v>0</v>
      </c>
      <c r="R57" s="25">
        <f t="shared" si="19"/>
        <v>0</v>
      </c>
      <c r="S57" s="28">
        <f t="shared" si="19"/>
        <v>23.670246369069954</v>
      </c>
      <c r="T57" s="28">
        <f t="shared" si="19"/>
        <v>47.693232409908447</v>
      </c>
      <c r="U57" s="28">
        <f t="shared" ref="U57" si="20">+U15+U28</f>
        <v>82.481589760082457</v>
      </c>
    </row>
    <row r="58" spans="2:21" ht="18" outlineLevel="1" x14ac:dyDescent="0.35">
      <c r="B58" s="22" t="s">
        <v>22</v>
      </c>
      <c r="C58" s="23">
        <f t="shared" ref="C58:T58" si="21">+C16+C29</f>
        <v>0</v>
      </c>
      <c r="D58" s="23">
        <f t="shared" si="21"/>
        <v>0</v>
      </c>
      <c r="E58" s="23">
        <f t="shared" si="21"/>
        <v>0</v>
      </c>
      <c r="F58" s="23">
        <f t="shared" si="21"/>
        <v>0</v>
      </c>
      <c r="G58" s="23">
        <f t="shared" si="21"/>
        <v>0</v>
      </c>
      <c r="H58" s="23">
        <f t="shared" si="21"/>
        <v>0</v>
      </c>
      <c r="I58" s="23">
        <f t="shared" si="21"/>
        <v>0</v>
      </c>
      <c r="J58" s="23">
        <f t="shared" si="21"/>
        <v>0</v>
      </c>
      <c r="K58" s="23">
        <f t="shared" si="21"/>
        <v>0</v>
      </c>
      <c r="L58" s="23">
        <f t="shared" si="21"/>
        <v>0</v>
      </c>
      <c r="M58" s="23">
        <f t="shared" si="21"/>
        <v>0</v>
      </c>
      <c r="N58" s="23">
        <f t="shared" si="21"/>
        <v>13.992586525405198</v>
      </c>
      <c r="O58" s="23">
        <f t="shared" si="21"/>
        <v>95.817791584869212</v>
      </c>
      <c r="P58" s="23">
        <f t="shared" si="21"/>
        <v>243.04753496939128</v>
      </c>
      <c r="Q58" s="23">
        <f t="shared" si="21"/>
        <v>243.19845619063273</v>
      </c>
      <c r="R58" s="23">
        <f t="shared" si="21"/>
        <v>290.04122423856103</v>
      </c>
      <c r="S58" s="28">
        <f t="shared" si="21"/>
        <v>322.81002551366566</v>
      </c>
      <c r="T58" s="28">
        <f t="shared" si="21"/>
        <v>390.40429307037726</v>
      </c>
      <c r="U58" s="28">
        <f t="shared" ref="U58" si="22">+U16+U29</f>
        <v>497.48038137608307</v>
      </c>
    </row>
    <row r="59" spans="2:21" ht="18" outlineLevel="1" x14ac:dyDescent="0.35">
      <c r="B59" s="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2:21" ht="18" x14ac:dyDescent="0.35">
      <c r="B60" s="7" t="s">
        <v>17</v>
      </c>
      <c r="C60" s="16">
        <f>SUM(C49:C58)</f>
        <v>9944.6982873999987</v>
      </c>
      <c r="D60" s="16">
        <f t="shared" ref="D60:T60" si="23">SUM(D49:D58)</f>
        <v>10079.908711685217</v>
      </c>
      <c r="E60" s="16">
        <f t="shared" si="23"/>
        <v>11051.845618389703</v>
      </c>
      <c r="F60" s="16">
        <f t="shared" si="23"/>
        <v>11291.011490244211</v>
      </c>
      <c r="G60" s="16">
        <f t="shared" si="23"/>
        <v>9376.5726435201395</v>
      </c>
      <c r="H60" s="16">
        <f t="shared" si="23"/>
        <v>10766.606925751003</v>
      </c>
      <c r="I60" s="16">
        <f t="shared" si="23"/>
        <v>11678.008153568484</v>
      </c>
      <c r="J60" s="16">
        <f t="shared" si="23"/>
        <v>12253.371706645201</v>
      </c>
      <c r="K60" s="16">
        <f t="shared" si="23"/>
        <v>12662.687050503851</v>
      </c>
      <c r="L60" s="16">
        <f t="shared" si="23"/>
        <v>12514.374877852551</v>
      </c>
      <c r="M60" s="16">
        <f t="shared" si="23"/>
        <v>13418.339115121284</v>
      </c>
      <c r="N60" s="16">
        <f t="shared" si="23"/>
        <v>13938.278595027128</v>
      </c>
      <c r="O60" s="16">
        <f t="shared" si="23"/>
        <v>14953.168321773255</v>
      </c>
      <c r="P60" s="16">
        <f t="shared" si="23"/>
        <v>15453.734298815923</v>
      </c>
      <c r="Q60" s="16">
        <f t="shared" si="23"/>
        <v>15163.802215643487</v>
      </c>
      <c r="R60" s="16">
        <f t="shared" si="23"/>
        <v>15947.931225186709</v>
      </c>
      <c r="S60" s="16">
        <f t="shared" si="23"/>
        <v>16728.209057319174</v>
      </c>
      <c r="T60" s="16">
        <f t="shared" si="23"/>
        <v>17116.975584928812</v>
      </c>
      <c r="U60" s="16">
        <f>SUM(U49:U58)</f>
        <v>17640.419326603551</v>
      </c>
    </row>
    <row r="62" spans="2:21" ht="18" x14ac:dyDescent="0.35">
      <c r="B62" s="27" t="s">
        <v>62</v>
      </c>
    </row>
    <row r="64" spans="2:21" ht="18" outlineLevel="1" x14ac:dyDescent="0.35">
      <c r="B64" s="24" t="s">
        <v>21</v>
      </c>
      <c r="C64" s="25">
        <f t="shared" ref="C64:T64" si="24">+C7+C20+C33</f>
        <v>933.66950800000006</v>
      </c>
      <c r="D64" s="25">
        <f t="shared" si="24"/>
        <v>738.14505379999991</v>
      </c>
      <c r="E64" s="25">
        <f t="shared" si="24"/>
        <v>972.84308427329802</v>
      </c>
      <c r="F64" s="25">
        <f t="shared" si="24"/>
        <v>1373.7861730612556</v>
      </c>
      <c r="G64" s="25">
        <f t="shared" si="24"/>
        <v>1581.6761537673528</v>
      </c>
      <c r="H64" s="25">
        <f t="shared" si="24"/>
        <v>1896.5586438946227</v>
      </c>
      <c r="I64" s="25">
        <f t="shared" si="24"/>
        <v>1764.4225980454626</v>
      </c>
      <c r="J64" s="25">
        <f t="shared" si="24"/>
        <v>1680.2595899203759</v>
      </c>
      <c r="K64" s="25">
        <f t="shared" si="24"/>
        <v>1382.6910041055885</v>
      </c>
      <c r="L64" s="25">
        <f t="shared" si="24"/>
        <v>1453.9413487512272</v>
      </c>
      <c r="M64" s="25">
        <f t="shared" si="24"/>
        <v>1416.967885303711</v>
      </c>
      <c r="N64" s="25">
        <f t="shared" si="24"/>
        <v>1514.6245671150564</v>
      </c>
      <c r="O64" s="25">
        <f t="shared" si="24"/>
        <v>1784.4751345115017</v>
      </c>
      <c r="P64" s="25">
        <f t="shared" si="24"/>
        <v>1874.5505442964193</v>
      </c>
      <c r="Q64" s="25">
        <f t="shared" si="24"/>
        <v>1270.8906435157803</v>
      </c>
      <c r="R64" s="25">
        <f t="shared" si="24"/>
        <v>945.21539448465603</v>
      </c>
      <c r="S64" s="28">
        <f t="shared" si="24"/>
        <v>1518.8060351524032</v>
      </c>
      <c r="T64" s="28">
        <f t="shared" si="24"/>
        <v>2196.4251322554555</v>
      </c>
      <c r="U64" s="28">
        <f t="shared" ref="U64" si="25">+U7+U20+U33</f>
        <v>1779.5160813814405</v>
      </c>
    </row>
    <row r="65" spans="2:21" ht="18" outlineLevel="1" x14ac:dyDescent="0.35">
      <c r="B65" s="22" t="s">
        <v>24</v>
      </c>
      <c r="C65" s="23">
        <f t="shared" ref="C65:T65" si="26">+C8+C21+C34</f>
        <v>75.196729139970586</v>
      </c>
      <c r="D65" s="23">
        <f t="shared" si="26"/>
        <v>76.251153963027591</v>
      </c>
      <c r="E65" s="23">
        <f t="shared" si="26"/>
        <v>81.527609668314469</v>
      </c>
      <c r="F65" s="23">
        <f t="shared" si="26"/>
        <v>81.116441891955816</v>
      </c>
      <c r="G65" s="23">
        <f t="shared" si="26"/>
        <v>65.196320348456197</v>
      </c>
      <c r="H65" s="23">
        <f t="shared" si="26"/>
        <v>71.201422168728371</v>
      </c>
      <c r="I65" s="23">
        <f t="shared" si="26"/>
        <v>75.283338327292185</v>
      </c>
      <c r="J65" s="23">
        <f t="shared" si="26"/>
        <v>75.92182547361999</v>
      </c>
      <c r="K65" s="23">
        <f t="shared" si="26"/>
        <v>76.000712430701427</v>
      </c>
      <c r="L65" s="23">
        <f t="shared" si="26"/>
        <v>72.09304181692977</v>
      </c>
      <c r="M65" s="23">
        <f t="shared" si="26"/>
        <v>74.694697649467329</v>
      </c>
      <c r="N65" s="23">
        <f t="shared" si="26"/>
        <v>75.173782038813584</v>
      </c>
      <c r="O65" s="23">
        <f t="shared" si="26"/>
        <v>77.581677607617138</v>
      </c>
      <c r="P65" s="23">
        <f t="shared" si="26"/>
        <v>77.527224613179428</v>
      </c>
      <c r="Q65" s="23">
        <f t="shared" si="26"/>
        <v>72.856429455494549</v>
      </c>
      <c r="R65" s="23">
        <f t="shared" si="26"/>
        <v>73.703226751799647</v>
      </c>
      <c r="S65" s="28">
        <f t="shared" si="26"/>
        <v>74.252705156858099</v>
      </c>
      <c r="T65" s="28">
        <f t="shared" si="26"/>
        <v>152.66502240015814</v>
      </c>
      <c r="U65" s="28">
        <f>+U8+U21+U34</f>
        <v>209.11150827941114</v>
      </c>
    </row>
    <row r="66" spans="2:21" ht="18" outlineLevel="1" x14ac:dyDescent="0.35">
      <c r="B66" s="24" t="s">
        <v>50</v>
      </c>
      <c r="C66" s="25">
        <f t="shared" ref="C66:T66" si="27">+C9+C22+C35</f>
        <v>0</v>
      </c>
      <c r="D66" s="25">
        <f t="shared" si="27"/>
        <v>0</v>
      </c>
      <c r="E66" s="25">
        <f t="shared" si="27"/>
        <v>0</v>
      </c>
      <c r="F66" s="25">
        <f t="shared" si="27"/>
        <v>0</v>
      </c>
      <c r="G66" s="25">
        <f t="shared" si="27"/>
        <v>0</v>
      </c>
      <c r="H66" s="25">
        <f t="shared" si="27"/>
        <v>0</v>
      </c>
      <c r="I66" s="25">
        <f t="shared" si="27"/>
        <v>0</v>
      </c>
      <c r="J66" s="25">
        <f t="shared" si="27"/>
        <v>0</v>
      </c>
      <c r="K66" s="25">
        <f t="shared" si="27"/>
        <v>0</v>
      </c>
      <c r="L66" s="25">
        <f t="shared" si="27"/>
        <v>0</v>
      </c>
      <c r="M66" s="25">
        <f t="shared" si="27"/>
        <v>0</v>
      </c>
      <c r="N66" s="25">
        <f t="shared" si="27"/>
        <v>1.1319671999999998</v>
      </c>
      <c r="O66" s="25">
        <f t="shared" si="27"/>
        <v>6.3055356000000007</v>
      </c>
      <c r="P66" s="25">
        <f t="shared" si="27"/>
        <v>7.5491052000000005</v>
      </c>
      <c r="Q66" s="25">
        <f t="shared" si="27"/>
        <v>9.7811532000000003</v>
      </c>
      <c r="R66" s="25">
        <f t="shared" si="27"/>
        <v>13.711152</v>
      </c>
      <c r="S66" s="28">
        <f t="shared" si="27"/>
        <v>15.704052000000001</v>
      </c>
      <c r="T66" s="28">
        <f t="shared" si="27"/>
        <v>15.704052000000001</v>
      </c>
      <c r="U66" s="28">
        <f t="shared" ref="U66" si="28">+U9+U22+U35</f>
        <v>15.704052000000001</v>
      </c>
    </row>
    <row r="67" spans="2:21" ht="18" outlineLevel="1" x14ac:dyDescent="0.35">
      <c r="B67" s="22" t="s">
        <v>19</v>
      </c>
      <c r="C67" s="23">
        <f t="shared" ref="C67:T67" si="29">+C10+C23+C36</f>
        <v>0</v>
      </c>
      <c r="D67" s="23">
        <f t="shared" si="29"/>
        <v>144.971136</v>
      </c>
      <c r="E67" s="23">
        <f t="shared" si="29"/>
        <v>591.68541802957134</v>
      </c>
      <c r="F67" s="23">
        <f t="shared" si="29"/>
        <v>1348.8929009606836</v>
      </c>
      <c r="G67" s="23">
        <f t="shared" si="29"/>
        <v>1321.6210667718733</v>
      </c>
      <c r="H67" s="23">
        <f t="shared" si="29"/>
        <v>1425.7990788532177</v>
      </c>
      <c r="I67" s="23">
        <f t="shared" si="29"/>
        <v>1956.147058723682</v>
      </c>
      <c r="J67" s="23">
        <f t="shared" si="29"/>
        <v>2070.2030745380948</v>
      </c>
      <c r="K67" s="23">
        <f t="shared" si="29"/>
        <v>2042.6505221622022</v>
      </c>
      <c r="L67" s="23">
        <f t="shared" si="29"/>
        <v>1933.4890858416798</v>
      </c>
      <c r="M67" s="23">
        <f t="shared" si="29"/>
        <v>1853.0210493966194</v>
      </c>
      <c r="N67" s="23">
        <f t="shared" si="29"/>
        <v>1999.9896019323605</v>
      </c>
      <c r="O67" s="23">
        <f t="shared" si="29"/>
        <v>2124.0773872455975</v>
      </c>
      <c r="P67" s="23">
        <f t="shared" si="29"/>
        <v>2214.6173269625501</v>
      </c>
      <c r="Q67" s="23">
        <f t="shared" si="29"/>
        <v>2424.8540851421967</v>
      </c>
      <c r="R67" s="23">
        <f t="shared" si="29"/>
        <v>2312.9246729855972</v>
      </c>
      <c r="S67" s="28">
        <f>+S10+S23+S36</f>
        <v>2359.2653672520023</v>
      </c>
      <c r="T67" s="28">
        <f t="shared" si="29"/>
        <v>2407.13236469413</v>
      </c>
      <c r="U67" s="28">
        <f t="shared" ref="U67" si="30">+U10+U23+U36</f>
        <v>2284.7301725630177</v>
      </c>
    </row>
    <row r="68" spans="2:21" ht="18" outlineLevel="1" x14ac:dyDescent="0.35">
      <c r="B68" s="24" t="s">
        <v>18</v>
      </c>
      <c r="C68" s="25">
        <f t="shared" ref="C68:T68" si="31">+C11+C24+C37</f>
        <v>5914.2244533296516</v>
      </c>
      <c r="D68" s="25">
        <f t="shared" si="31"/>
        <v>4083.796785087809</v>
      </c>
      <c r="E68" s="25">
        <f t="shared" si="31"/>
        <v>4144.5477390955011</v>
      </c>
      <c r="F68" s="25">
        <f t="shared" si="31"/>
        <v>3076.1249865102545</v>
      </c>
      <c r="G68" s="25">
        <f t="shared" si="31"/>
        <v>2707.2512328811008</v>
      </c>
      <c r="H68" s="25">
        <f t="shared" si="31"/>
        <v>2140.4426773406663</v>
      </c>
      <c r="I68" s="25">
        <f t="shared" si="31"/>
        <v>1890.2601575396789</v>
      </c>
      <c r="J68" s="25">
        <f t="shared" si="31"/>
        <v>1512.2379476630583</v>
      </c>
      <c r="K68" s="25">
        <f t="shared" si="31"/>
        <v>1980.8282158567818</v>
      </c>
      <c r="L68" s="25">
        <f t="shared" si="31"/>
        <v>1812.6545837213689</v>
      </c>
      <c r="M68" s="25">
        <f t="shared" si="31"/>
        <v>1601.3282794574041</v>
      </c>
      <c r="N68" s="25">
        <f t="shared" si="31"/>
        <v>2101.610140987852</v>
      </c>
      <c r="O68" s="25">
        <f t="shared" si="31"/>
        <v>2015.298748063525</v>
      </c>
      <c r="P68" s="25">
        <f t="shared" si="31"/>
        <v>1419.0470329589471</v>
      </c>
      <c r="Q68" s="25">
        <f t="shared" si="31"/>
        <v>1144.8644816816322</v>
      </c>
      <c r="R68" s="25">
        <f t="shared" si="31"/>
        <v>1980.3783175154267</v>
      </c>
      <c r="S68" s="28">
        <f t="shared" si="31"/>
        <v>2023.6489597208893</v>
      </c>
      <c r="T68" s="28">
        <f t="shared" si="31"/>
        <v>1265.0701108765222</v>
      </c>
      <c r="U68" s="28">
        <f t="shared" ref="U68" si="32">+U11+U24+U37</f>
        <v>1585.6194114286654</v>
      </c>
    </row>
    <row r="69" spans="2:21" ht="18" outlineLevel="1" x14ac:dyDescent="0.35">
      <c r="B69" s="22" t="s">
        <v>42</v>
      </c>
      <c r="C69" s="23">
        <f t="shared" ref="C69:T69" si="33">+C12+C25+C38</f>
        <v>6146.9176606650408</v>
      </c>
      <c r="D69" s="23">
        <f t="shared" si="33"/>
        <v>7717.0700136776295</v>
      </c>
      <c r="E69" s="23">
        <f t="shared" si="33"/>
        <v>8087.6647197686179</v>
      </c>
      <c r="F69" s="23">
        <f t="shared" si="33"/>
        <v>7443.3812143603955</v>
      </c>
      <c r="G69" s="23">
        <f t="shared" si="33"/>
        <v>5479.3202911989538</v>
      </c>
      <c r="H69" s="23">
        <f t="shared" si="33"/>
        <v>6563.5981778896657</v>
      </c>
      <c r="I69" s="23">
        <f t="shared" si="33"/>
        <v>6589.3317187062084</v>
      </c>
      <c r="J69" s="23">
        <f t="shared" si="33"/>
        <v>6760.9919655345529</v>
      </c>
      <c r="K69" s="23">
        <f t="shared" si="33"/>
        <v>6567.848675219313</v>
      </c>
      <c r="L69" s="23">
        <f t="shared" si="33"/>
        <v>6097.6917671691008</v>
      </c>
      <c r="M69" s="23">
        <f t="shared" si="33"/>
        <v>6332.0160220611378</v>
      </c>
      <c r="N69" s="23">
        <f t="shared" si="33"/>
        <v>6461.6590367297231</v>
      </c>
      <c r="O69" s="23">
        <f t="shared" si="33"/>
        <v>7120.9321780218488</v>
      </c>
      <c r="P69" s="23">
        <f t="shared" si="33"/>
        <v>7300.1378363904523</v>
      </c>
      <c r="Q69" s="23">
        <f t="shared" si="33"/>
        <v>7652.7839756782596</v>
      </c>
      <c r="R69" s="23">
        <f t="shared" si="33"/>
        <v>7945.147926359673</v>
      </c>
      <c r="S69" s="28">
        <f t="shared" si="33"/>
        <v>8429.0853072601822</v>
      </c>
      <c r="T69" s="28">
        <f t="shared" si="33"/>
        <v>6923.4085179771228</v>
      </c>
      <c r="U69" s="28">
        <f t="shared" ref="U69" si="34">+U12+U25+U38</f>
        <v>8263.4861255779506</v>
      </c>
    </row>
    <row r="70" spans="2:21" ht="18" outlineLevel="1" x14ac:dyDescent="0.35">
      <c r="B70" s="24" t="s">
        <v>20</v>
      </c>
      <c r="C70" s="25">
        <f t="shared" ref="C70:T70" si="35">+C13+C26+C39</f>
        <v>0</v>
      </c>
      <c r="D70" s="25">
        <f t="shared" si="35"/>
        <v>0</v>
      </c>
      <c r="E70" s="25">
        <f t="shared" si="35"/>
        <v>0</v>
      </c>
      <c r="F70" s="25">
        <f t="shared" si="35"/>
        <v>909.3457894856773</v>
      </c>
      <c r="G70" s="25">
        <f t="shared" si="35"/>
        <v>738.60534758231347</v>
      </c>
      <c r="H70" s="25">
        <f t="shared" si="35"/>
        <v>1113.0256795821078</v>
      </c>
      <c r="I70" s="25">
        <f t="shared" si="35"/>
        <v>1732.3837541205289</v>
      </c>
      <c r="J70" s="25">
        <f t="shared" si="35"/>
        <v>2332.3533589422968</v>
      </c>
      <c r="K70" s="25">
        <f t="shared" si="35"/>
        <v>2453.60991654606</v>
      </c>
      <c r="L70" s="25">
        <f t="shared" si="35"/>
        <v>2258.8597743421883</v>
      </c>
      <c r="M70" s="25">
        <f t="shared" si="35"/>
        <v>3372.608960162695</v>
      </c>
      <c r="N70" s="25">
        <f t="shared" si="35"/>
        <v>3455.99234548804</v>
      </c>
      <c r="O70" s="25">
        <f t="shared" si="35"/>
        <v>3562.6184329589987</v>
      </c>
      <c r="P70" s="25">
        <f t="shared" si="35"/>
        <v>4454.4531511119185</v>
      </c>
      <c r="Q70" s="25">
        <f t="shared" si="35"/>
        <v>4283.2868474169463</v>
      </c>
      <c r="R70" s="25">
        <f t="shared" si="35"/>
        <v>4282.2833295243736</v>
      </c>
      <c r="S70" s="28">
        <f t="shared" si="35"/>
        <v>3824.525976525344</v>
      </c>
      <c r="T70" s="28">
        <f t="shared" si="35"/>
        <v>5498.5899571814944</v>
      </c>
      <c r="U70" s="28">
        <f t="shared" ref="U70" si="36">+U13+U26+U39</f>
        <v>4737.2770483644608</v>
      </c>
    </row>
    <row r="71" spans="2:21" ht="18" outlineLevel="1" x14ac:dyDescent="0.35">
      <c r="B71" s="22" t="s">
        <v>43</v>
      </c>
      <c r="C71" s="23">
        <f t="shared" ref="C71:T71" si="37">+C14+C27+C40</f>
        <v>34.674684376038016</v>
      </c>
      <c r="D71" s="23">
        <f t="shared" si="37"/>
        <v>35.171384913662266</v>
      </c>
      <c r="E71" s="23">
        <f t="shared" si="37"/>
        <v>37.562416068218852</v>
      </c>
      <c r="F71" s="23">
        <f t="shared" si="37"/>
        <v>37.335242830773552</v>
      </c>
      <c r="G71" s="23">
        <f t="shared" si="37"/>
        <v>29.933966214443601</v>
      </c>
      <c r="H71" s="23">
        <f t="shared" si="37"/>
        <v>32.566084413311678</v>
      </c>
      <c r="I71" s="23">
        <f t="shared" si="37"/>
        <v>34.290425654077758</v>
      </c>
      <c r="J71" s="23">
        <f t="shared" si="37"/>
        <v>34.516616850161206</v>
      </c>
      <c r="K71" s="23">
        <f t="shared" si="37"/>
        <v>34.564406268945881</v>
      </c>
      <c r="L71" s="23">
        <f t="shared" si="37"/>
        <v>32.857263531418717</v>
      </c>
      <c r="M71" s="23">
        <f t="shared" si="37"/>
        <v>34.086033007327977</v>
      </c>
      <c r="N71" s="23">
        <f t="shared" si="37"/>
        <v>34.26711320993752</v>
      </c>
      <c r="O71" s="23">
        <f t="shared" si="37"/>
        <v>35.407074735964194</v>
      </c>
      <c r="P71" s="23">
        <f t="shared" si="37"/>
        <v>35.129042047833373</v>
      </c>
      <c r="Q71" s="23">
        <f t="shared" si="37"/>
        <v>33.133395322829855</v>
      </c>
      <c r="R71" s="23">
        <f t="shared" si="37"/>
        <v>33.491423254770162</v>
      </c>
      <c r="S71" s="28">
        <f t="shared" si="37"/>
        <v>33.650574518532792</v>
      </c>
      <c r="T71" s="28">
        <f t="shared" si="37"/>
        <v>32.917881455423853</v>
      </c>
      <c r="U71" s="28">
        <f t="shared" ref="U71" si="38">+U14+U27+U40</f>
        <v>32.725725251524999</v>
      </c>
    </row>
    <row r="72" spans="2:21" ht="18" outlineLevel="1" x14ac:dyDescent="0.35">
      <c r="B72" s="24" t="s">
        <v>23</v>
      </c>
      <c r="C72" s="25">
        <f t="shared" ref="C72:T72" si="39">+C15+C28+C41</f>
        <v>0</v>
      </c>
      <c r="D72" s="25">
        <f t="shared" si="39"/>
        <v>0</v>
      </c>
      <c r="E72" s="25">
        <f t="shared" si="39"/>
        <v>0</v>
      </c>
      <c r="F72" s="25">
        <f t="shared" si="39"/>
        <v>0</v>
      </c>
      <c r="G72" s="25">
        <f t="shared" si="39"/>
        <v>0</v>
      </c>
      <c r="H72" s="25">
        <f t="shared" si="39"/>
        <v>0</v>
      </c>
      <c r="I72" s="25">
        <f t="shared" si="39"/>
        <v>0</v>
      </c>
      <c r="J72" s="25">
        <f t="shared" si="39"/>
        <v>0</v>
      </c>
      <c r="K72" s="25">
        <f t="shared" si="39"/>
        <v>0</v>
      </c>
      <c r="L72" s="25">
        <f t="shared" si="39"/>
        <v>0</v>
      </c>
      <c r="M72" s="25">
        <f t="shared" si="39"/>
        <v>0</v>
      </c>
      <c r="N72" s="25">
        <f t="shared" si="39"/>
        <v>1.0142999999999999E-3</v>
      </c>
      <c r="O72" s="25">
        <f t="shared" si="39"/>
        <v>1.0663031896523076</v>
      </c>
      <c r="P72" s="25">
        <f t="shared" si="39"/>
        <v>9.378340619873681</v>
      </c>
      <c r="Q72" s="25">
        <f t="shared" si="39"/>
        <v>18.250551989748136</v>
      </c>
      <c r="R72" s="25">
        <f t="shared" si="39"/>
        <v>32.406183197184767</v>
      </c>
      <c r="S72" s="28">
        <f t="shared" si="39"/>
        <v>75.087701290645214</v>
      </c>
      <c r="T72" s="28">
        <f t="shared" si="39"/>
        <v>140.06387983532693</v>
      </c>
      <c r="U72" s="28">
        <f t="shared" ref="U72" si="40">+U15+U28+U41</f>
        <v>230.44501025220745</v>
      </c>
    </row>
    <row r="73" spans="2:21" ht="18" outlineLevel="1" x14ac:dyDescent="0.35">
      <c r="B73" s="22" t="s">
        <v>22</v>
      </c>
      <c r="C73" s="23">
        <f t="shared" ref="C73:T73" si="41">+C16+C29+C42</f>
        <v>0</v>
      </c>
      <c r="D73" s="23">
        <f t="shared" si="41"/>
        <v>0</v>
      </c>
      <c r="E73" s="23">
        <f t="shared" si="41"/>
        <v>0</v>
      </c>
      <c r="F73" s="23">
        <f t="shared" si="41"/>
        <v>0</v>
      </c>
      <c r="G73" s="23">
        <f t="shared" si="41"/>
        <v>0</v>
      </c>
      <c r="H73" s="23">
        <f t="shared" si="41"/>
        <v>0</v>
      </c>
      <c r="I73" s="23">
        <f t="shared" si="41"/>
        <v>0</v>
      </c>
      <c r="J73" s="23">
        <f t="shared" si="41"/>
        <v>0</v>
      </c>
      <c r="K73" s="23">
        <f t="shared" si="41"/>
        <v>0</v>
      </c>
      <c r="L73" s="23">
        <f t="shared" si="41"/>
        <v>0</v>
      </c>
      <c r="M73" s="23">
        <f t="shared" si="41"/>
        <v>0</v>
      </c>
      <c r="N73" s="23">
        <f t="shared" si="41"/>
        <v>13.992586525405198</v>
      </c>
      <c r="O73" s="23">
        <f t="shared" si="41"/>
        <v>95.817791584869212</v>
      </c>
      <c r="P73" s="23">
        <f t="shared" si="41"/>
        <v>243.04753496939128</v>
      </c>
      <c r="Q73" s="23">
        <f t="shared" si="41"/>
        <v>243.19845619063273</v>
      </c>
      <c r="R73" s="23">
        <f t="shared" si="41"/>
        <v>290.04122423856103</v>
      </c>
      <c r="S73" s="28">
        <f t="shared" si="41"/>
        <v>322.81002551366566</v>
      </c>
      <c r="T73" s="28">
        <f t="shared" si="41"/>
        <v>390.40429307037726</v>
      </c>
      <c r="U73" s="28">
        <f t="shared" ref="U73" si="42">+U16+U29+U42</f>
        <v>497.48038137608307</v>
      </c>
    </row>
    <row r="74" spans="2:21" ht="18" outlineLevel="1" x14ac:dyDescent="0.35">
      <c r="B74" s="24" t="s">
        <v>56</v>
      </c>
      <c r="C74" s="25">
        <f>+C43</f>
        <v>9.1761400153502723</v>
      </c>
      <c r="D74" s="25">
        <f t="shared" ref="D74:T74" si="43">+D43</f>
        <v>11.300345686970266</v>
      </c>
      <c r="E74" s="25">
        <f t="shared" si="43"/>
        <v>11.294981882544068</v>
      </c>
      <c r="F74" s="25">
        <f t="shared" si="43"/>
        <v>9.4089322189770606</v>
      </c>
      <c r="G74" s="25">
        <f t="shared" si="43"/>
        <v>8.9132053949192152</v>
      </c>
      <c r="H74" s="25">
        <f t="shared" si="43"/>
        <v>9.9692565608938981</v>
      </c>
      <c r="I74" s="25">
        <f t="shared" si="43"/>
        <v>11.033994925968063</v>
      </c>
      <c r="J74" s="25">
        <f t="shared" si="43"/>
        <v>11.577563175671653</v>
      </c>
      <c r="K74" s="25">
        <f t="shared" si="43"/>
        <v>12.03395028138752</v>
      </c>
      <c r="L74" s="25">
        <f t="shared" si="43"/>
        <v>13.112028598103779</v>
      </c>
      <c r="M74" s="25">
        <f t="shared" si="43"/>
        <v>14.171913261189976</v>
      </c>
      <c r="N74" s="25">
        <f t="shared" si="43"/>
        <v>13.106881200772587</v>
      </c>
      <c r="O74" s="25">
        <f t="shared" si="43"/>
        <v>11.696401586128674</v>
      </c>
      <c r="P74" s="25">
        <f t="shared" si="43"/>
        <v>12.738231714431599</v>
      </c>
      <c r="Q74" s="25">
        <f t="shared" si="43"/>
        <v>12.652148770547909</v>
      </c>
      <c r="R74" s="25">
        <f t="shared" si="43"/>
        <v>12.741778819208262</v>
      </c>
      <c r="S74" s="28">
        <f t="shared" si="43"/>
        <v>13.242932693651911</v>
      </c>
      <c r="T74" s="28">
        <f t="shared" si="43"/>
        <v>13.989954444576036</v>
      </c>
      <c r="U74" s="28">
        <f t="shared" ref="U74" si="44">+U43</f>
        <v>14.92049863914287</v>
      </c>
    </row>
    <row r="75" spans="2:21" outlineLevel="1" x14ac:dyDescent="0.25"/>
    <row r="76" spans="2:21" ht="18" x14ac:dyDescent="0.35">
      <c r="B76" s="7" t="s">
        <v>48</v>
      </c>
      <c r="C76" s="16">
        <f t="shared" ref="C76:S76" si="45">SUM(C64:C74)</f>
        <v>13113.859175526051</v>
      </c>
      <c r="D76" s="16">
        <f t="shared" si="45"/>
        <v>12806.705873129098</v>
      </c>
      <c r="E76" s="16">
        <f t="shared" si="45"/>
        <v>13927.125968786064</v>
      </c>
      <c r="F76" s="16">
        <f t="shared" si="45"/>
        <v>14279.391681319972</v>
      </c>
      <c r="G76" s="16">
        <f t="shared" si="45"/>
        <v>11932.517584159414</v>
      </c>
      <c r="H76" s="16">
        <f t="shared" si="45"/>
        <v>13253.161020703214</v>
      </c>
      <c r="I76" s="16">
        <f t="shared" si="45"/>
        <v>14053.153046042897</v>
      </c>
      <c r="J76" s="16">
        <f t="shared" si="45"/>
        <v>14478.061942097831</v>
      </c>
      <c r="K76" s="16">
        <f t="shared" si="45"/>
        <v>14550.227402870982</v>
      </c>
      <c r="L76" s="16">
        <f t="shared" si="45"/>
        <v>13674.698893772018</v>
      </c>
      <c r="M76" s="16">
        <f t="shared" si="45"/>
        <v>14698.894840299554</v>
      </c>
      <c r="N76" s="16">
        <f t="shared" si="45"/>
        <v>15671.549036727958</v>
      </c>
      <c r="O76" s="16">
        <f t="shared" si="45"/>
        <v>16835.276665105703</v>
      </c>
      <c r="P76" s="16">
        <f t="shared" si="45"/>
        <v>17648.175370884997</v>
      </c>
      <c r="Q76" s="16">
        <f t="shared" si="45"/>
        <v>17166.552168364069</v>
      </c>
      <c r="R76" s="16">
        <f t="shared" si="45"/>
        <v>17922.044629131251</v>
      </c>
      <c r="S76" s="16">
        <f t="shared" si="45"/>
        <v>18690.079637084174</v>
      </c>
      <c r="T76" s="16">
        <f>SUM(T64:T74)</f>
        <v>19036.371166190591</v>
      </c>
      <c r="U76" s="16">
        <f>SUM(U64:U74)</f>
        <v>19651.016015113903</v>
      </c>
    </row>
    <row r="78" spans="2:21" ht="18" x14ac:dyDescent="0.35">
      <c r="B78" s="40" t="s">
        <v>66</v>
      </c>
    </row>
    <row r="79" spans="2:21" ht="18" customHeight="1" x14ac:dyDescent="0.35">
      <c r="B79" s="45" t="s">
        <v>61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39"/>
      <c r="R79" s="39"/>
    </row>
    <row r="80" spans="2:21" ht="15" customHeight="1" x14ac:dyDescent="0.35"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39"/>
      <c r="R80" s="39"/>
    </row>
    <row r="81" spans="2:21" ht="15" customHeight="1" x14ac:dyDescent="0.35"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39"/>
      <c r="R81" s="39"/>
    </row>
    <row r="82" spans="2:21" ht="15" customHeight="1" x14ac:dyDescent="0.35"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39"/>
      <c r="R82" s="39"/>
    </row>
    <row r="83" spans="2:21" ht="15" customHeight="1" x14ac:dyDescent="0.35"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</row>
    <row r="84" spans="2:21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2:21" x14ac:dyDescent="0.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2:21" x14ac:dyDescent="0.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200" spans="2:2" x14ac:dyDescent="0.25">
      <c r="B200" s="42" t="s">
        <v>68</v>
      </c>
    </row>
    <row r="201" spans="2:2" x14ac:dyDescent="0.25">
      <c r="B201" s="41" t="s">
        <v>67</v>
      </c>
    </row>
  </sheetData>
  <mergeCells count="1">
    <mergeCell ref="B79:P82"/>
  </mergeCells>
  <conditionalFormatting sqref="T49:U58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{CEEB2ED1-1067-4029-A643-35A03E218D34}</x14:id>
        </ext>
      </extLst>
    </cfRule>
  </conditionalFormatting>
  <conditionalFormatting sqref="S49:S58">
    <cfRule type="dataBar" priority="3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{949870C8-E8EC-4E85-910D-DC4292974376}</x14:id>
        </ext>
      </extLst>
    </cfRule>
  </conditionalFormatting>
  <conditionalFormatting sqref="U64:U73">
    <cfRule type="dataBar" priority="3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{7C9009E7-B43E-4E02-963A-FE86D440F5ED}</x14:id>
        </ext>
      </extLst>
    </cfRule>
  </conditionalFormatting>
  <conditionalFormatting sqref="S64:S73">
    <cfRule type="dataBar" priority="3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{E83B790E-AC6B-4DAD-B047-5E8C1C37C2C5}</x14:id>
        </ext>
      </extLst>
    </cfRule>
  </conditionalFormatting>
  <conditionalFormatting sqref="S33:S43">
    <cfRule type="dataBar" priority="3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{B0593414-ADE8-4250-B647-4DEB0B249FD6}</x14:id>
        </ext>
      </extLst>
    </cfRule>
  </conditionalFormatting>
  <conditionalFormatting sqref="S20:S29">
    <cfRule type="dataBar" priority="2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{3E139DA2-42CF-4901-BAA4-D489510E7E35}</x14:id>
        </ext>
      </extLst>
    </cfRule>
  </conditionalFormatting>
  <conditionalFormatting sqref="S7:S16">
    <cfRule type="dataBar" priority="2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{32D646A5-53A6-4053-8C64-A2D8715ECE22}</x14:id>
        </ext>
      </extLst>
    </cfRule>
  </conditionalFormatting>
  <conditionalFormatting sqref="S43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{6D116972-EB70-4159-9405-4EC99B063809}</x14:id>
        </ext>
      </extLst>
    </cfRule>
  </conditionalFormatting>
  <conditionalFormatting sqref="S33:S43">
    <cfRule type="dataBar" priority="2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{80403CC3-1750-44C7-90CB-C80E30C72B56}</x14:id>
        </ext>
      </extLst>
    </cfRule>
  </conditionalFormatting>
  <conditionalFormatting sqref="U74">
    <cfRule type="dataBar" priority="1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{EF0EC09D-55E1-4A0A-83E6-7B40771A1CA4}</x14:id>
        </ext>
      </extLst>
    </cfRule>
  </conditionalFormatting>
  <conditionalFormatting sqref="S74">
    <cfRule type="dataBar" priority="1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{214C5B9A-36FB-44AD-9CEE-EFCD6CD8FCA6}</x14:id>
        </ext>
      </extLst>
    </cfRule>
  </conditionalFormatting>
  <conditionalFormatting sqref="S64:S74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{16DE1024-684B-4466-9BEE-145DC44AA8CD}</x14:id>
        </ext>
      </extLst>
    </cfRule>
  </conditionalFormatting>
  <conditionalFormatting sqref="U64:U74">
    <cfRule type="dataBar" priority="1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{02A52075-43DD-4181-BC98-9E90EB597FF7}</x14:id>
        </ext>
      </extLst>
    </cfRule>
  </conditionalFormatting>
  <conditionalFormatting sqref="U7:U16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{1C494DF3-92B9-43E4-BFCB-D94C683DD098}</x14:id>
        </ext>
      </extLst>
    </cfRule>
  </conditionalFormatting>
  <conditionalFormatting sqref="T7:T16">
    <cfRule type="dataBar" priority="1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{1AC8BAC0-5A4B-4F7C-B883-7DC004D67860}</x14:id>
        </ext>
      </extLst>
    </cfRule>
  </conditionalFormatting>
  <conditionalFormatting sqref="U20:U29">
    <cfRule type="dataBar" priority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{E7BC916C-1261-44F4-8CE8-7F2E9189D04D}</x14:id>
        </ext>
      </extLst>
    </cfRule>
  </conditionalFormatting>
  <conditionalFormatting sqref="T20:T29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{391EB40A-0EB3-484E-BAF1-DFCD587515AC}</x14:id>
        </ext>
      </extLst>
    </cfRule>
  </conditionalFormatting>
  <conditionalFormatting sqref="T64:T73">
    <cfRule type="dataBar" priority="9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{80F649B9-DB92-4A27-ABF5-1B06BDD232AD}</x14:id>
        </ext>
      </extLst>
    </cfRule>
  </conditionalFormatting>
  <conditionalFormatting sqref="T74">
    <cfRule type="dataBar" priority="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{5962150F-08A0-4D63-8272-E0A7FB31AEFC}</x14:id>
        </ext>
      </extLst>
    </cfRule>
  </conditionalFormatting>
  <conditionalFormatting sqref="T64:T74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{317CDEB3-5827-444A-9B46-03FA45F13EF7}</x14:id>
        </ext>
      </extLst>
    </cfRule>
  </conditionalFormatting>
  <conditionalFormatting sqref="U33:U43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{7FA6BE3F-F4CA-4322-ABC8-23E5C7F62BB3}</x14:id>
        </ext>
      </extLst>
    </cfRule>
  </conditionalFormatting>
  <conditionalFormatting sqref="U43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{A9B87F59-07AF-426C-A028-A7ECE0F4807A}</x14:id>
        </ext>
      </extLst>
    </cfRule>
  </conditionalFormatting>
  <conditionalFormatting sqref="U33:U43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{7D5C354C-2809-438F-9756-3671DCCAA996}</x14:id>
        </ext>
      </extLst>
    </cfRule>
  </conditionalFormatting>
  <conditionalFormatting sqref="T33:T43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{78177A18-EA6C-43AD-B459-0CC380D3C1A8}</x14:id>
        </ext>
      </extLst>
    </cfRule>
  </conditionalFormatting>
  <conditionalFormatting sqref="T43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{9AF7E474-EC72-463F-ACAD-0293EA756724}</x14:id>
        </ext>
      </extLst>
    </cfRule>
  </conditionalFormatting>
  <conditionalFormatting sqref="T33:T43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{5DC6DE68-EB46-4200-8B95-1D60DF227879}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EB2ED1-1067-4029-A643-35A03E218D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T49:U58</xm:sqref>
        </x14:conditionalFormatting>
        <x14:conditionalFormatting xmlns:xm="http://schemas.microsoft.com/office/excel/2006/main">
          <x14:cfRule type="dataBar" id="{949870C8-E8EC-4E85-910D-DC42929743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S49:S58</xm:sqref>
        </x14:conditionalFormatting>
        <x14:conditionalFormatting xmlns:xm="http://schemas.microsoft.com/office/excel/2006/main">
          <x14:cfRule type="dataBar" id="{7C9009E7-B43E-4E02-963A-FE86D440F5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U64:U73</xm:sqref>
        </x14:conditionalFormatting>
        <x14:conditionalFormatting xmlns:xm="http://schemas.microsoft.com/office/excel/2006/main">
          <x14:cfRule type="dataBar" id="{E83B790E-AC6B-4DAD-B047-5E8C1C37C2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S64:S73</xm:sqref>
        </x14:conditionalFormatting>
        <x14:conditionalFormatting xmlns:xm="http://schemas.microsoft.com/office/excel/2006/main">
          <x14:cfRule type="dataBar" id="{B0593414-ADE8-4250-B647-4DEB0B249F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S33:S43</xm:sqref>
        </x14:conditionalFormatting>
        <x14:conditionalFormatting xmlns:xm="http://schemas.microsoft.com/office/excel/2006/main">
          <x14:cfRule type="dataBar" id="{3E139DA2-42CF-4901-BAA4-D489510E7E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S20:S29</xm:sqref>
        </x14:conditionalFormatting>
        <x14:conditionalFormatting xmlns:xm="http://schemas.microsoft.com/office/excel/2006/main">
          <x14:cfRule type="dataBar" id="{32D646A5-53A6-4053-8C64-A2D8715ECE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S7:S16</xm:sqref>
        </x14:conditionalFormatting>
        <x14:conditionalFormatting xmlns:xm="http://schemas.microsoft.com/office/excel/2006/main">
          <x14:cfRule type="dataBar" id="{6D116972-EB70-4159-9405-4EC99B063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S43</xm:sqref>
        </x14:conditionalFormatting>
        <x14:conditionalFormatting xmlns:xm="http://schemas.microsoft.com/office/excel/2006/main">
          <x14:cfRule type="dataBar" id="{80403CC3-1750-44C7-90CB-C80E30C72B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S33:S43</xm:sqref>
        </x14:conditionalFormatting>
        <x14:conditionalFormatting xmlns:xm="http://schemas.microsoft.com/office/excel/2006/main">
          <x14:cfRule type="dataBar" id="{EF0EC09D-55E1-4A0A-83E6-7B40771A1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U74</xm:sqref>
        </x14:conditionalFormatting>
        <x14:conditionalFormatting xmlns:xm="http://schemas.microsoft.com/office/excel/2006/main">
          <x14:cfRule type="dataBar" id="{214C5B9A-36FB-44AD-9CEE-EFCD6CD8FC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S74</xm:sqref>
        </x14:conditionalFormatting>
        <x14:conditionalFormatting xmlns:xm="http://schemas.microsoft.com/office/excel/2006/main">
          <x14:cfRule type="dataBar" id="{16DE1024-684B-4466-9BEE-145DC44AA8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S64:S74</xm:sqref>
        </x14:conditionalFormatting>
        <x14:conditionalFormatting xmlns:xm="http://schemas.microsoft.com/office/excel/2006/main">
          <x14:cfRule type="dataBar" id="{02A52075-43DD-4181-BC98-9E90EB597F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U64:U74</xm:sqref>
        </x14:conditionalFormatting>
        <x14:conditionalFormatting xmlns:xm="http://schemas.microsoft.com/office/excel/2006/main">
          <x14:cfRule type="dataBar" id="{1C494DF3-92B9-43E4-BFCB-D94C683DD0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U7:U16</xm:sqref>
        </x14:conditionalFormatting>
        <x14:conditionalFormatting xmlns:xm="http://schemas.microsoft.com/office/excel/2006/main">
          <x14:cfRule type="dataBar" id="{1AC8BAC0-5A4B-4F7C-B883-7DC004D678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T7:T16</xm:sqref>
        </x14:conditionalFormatting>
        <x14:conditionalFormatting xmlns:xm="http://schemas.microsoft.com/office/excel/2006/main">
          <x14:cfRule type="dataBar" id="{E7BC916C-1261-44F4-8CE8-7F2E9189D0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U20:U29</xm:sqref>
        </x14:conditionalFormatting>
        <x14:conditionalFormatting xmlns:xm="http://schemas.microsoft.com/office/excel/2006/main">
          <x14:cfRule type="dataBar" id="{391EB40A-0EB3-484E-BAF1-DFCD58751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T20:T29</xm:sqref>
        </x14:conditionalFormatting>
        <x14:conditionalFormatting xmlns:xm="http://schemas.microsoft.com/office/excel/2006/main">
          <x14:cfRule type="dataBar" id="{80F649B9-DB92-4A27-ABF5-1B06BDD232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T64:T73</xm:sqref>
        </x14:conditionalFormatting>
        <x14:conditionalFormatting xmlns:xm="http://schemas.microsoft.com/office/excel/2006/main">
          <x14:cfRule type="dataBar" id="{5962150F-08A0-4D63-8272-E0A7FB31AE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T74</xm:sqref>
        </x14:conditionalFormatting>
        <x14:conditionalFormatting xmlns:xm="http://schemas.microsoft.com/office/excel/2006/main">
          <x14:cfRule type="dataBar" id="{317CDEB3-5827-444A-9B46-03FA45F13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T64:T74</xm:sqref>
        </x14:conditionalFormatting>
        <x14:conditionalFormatting xmlns:xm="http://schemas.microsoft.com/office/excel/2006/main">
          <x14:cfRule type="dataBar" id="{7FA6BE3F-F4CA-4322-ABC8-23E5C7F62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U33:U43</xm:sqref>
        </x14:conditionalFormatting>
        <x14:conditionalFormatting xmlns:xm="http://schemas.microsoft.com/office/excel/2006/main">
          <x14:cfRule type="dataBar" id="{A9B87F59-07AF-426C-A028-A7ECE0F480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U43</xm:sqref>
        </x14:conditionalFormatting>
        <x14:conditionalFormatting xmlns:xm="http://schemas.microsoft.com/office/excel/2006/main">
          <x14:cfRule type="dataBar" id="{7D5C354C-2809-438F-9756-3671DCCAA9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U33:U43</xm:sqref>
        </x14:conditionalFormatting>
        <x14:conditionalFormatting xmlns:xm="http://schemas.microsoft.com/office/excel/2006/main">
          <x14:cfRule type="dataBar" id="{78177A18-EA6C-43AD-B459-0CC380D3C1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T33:T43</xm:sqref>
        </x14:conditionalFormatting>
        <x14:conditionalFormatting xmlns:xm="http://schemas.microsoft.com/office/excel/2006/main">
          <x14:cfRule type="dataBar" id="{9AF7E474-EC72-463F-ACAD-0293EA7567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T43</xm:sqref>
        </x14:conditionalFormatting>
        <x14:conditionalFormatting xmlns:xm="http://schemas.microsoft.com/office/excel/2006/main">
          <x14:cfRule type="dataBar" id="{5DC6DE68-EB46-4200-8B95-1D60DF22787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T33:T43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Menú</vt:lpstr>
      <vt:lpstr>Potencia</vt:lpstr>
      <vt:lpstr>Generación Tecnología</vt:lpstr>
      <vt:lpstr>Generación por Fuentes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FLADY CORDERO</dc:creator>
  <cp:lastModifiedBy>FLADY CORDERO</cp:lastModifiedBy>
  <dcterms:created xsi:type="dcterms:W3CDTF">2018-05-30T19:31:41Z</dcterms:created>
  <dcterms:modified xsi:type="dcterms:W3CDTF">2019-06-18T21:18:08Z</dcterms:modified>
</cp:coreProperties>
</file>